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195" windowHeight="11640"/>
  </bookViews>
  <sheets>
    <sheet name="Calibration_sheet(Example)" sheetId="8" r:id="rId1"/>
    <sheet name="Mercury barometer at atmosphere" sheetId="6" r:id="rId2"/>
    <sheet name="Digital barometer in lavoratory" sheetId="7" r:id="rId3"/>
  </sheets>
  <definedNames>
    <definedName name="_xlnm.Print_Area" localSheetId="2">'Digital barometer in lavoratory'!$A$1:$K$55</definedName>
  </definedNames>
  <calcPr calcId="145621"/>
</workbook>
</file>

<file path=xl/calcChain.xml><?xml version="1.0" encoding="utf-8"?>
<calcChain xmlns="http://schemas.openxmlformats.org/spreadsheetml/2006/main">
  <c r="N29" i="6" l="1"/>
  <c r="L28" i="8" l="1"/>
  <c r="K28" i="8"/>
  <c r="M28" i="8" s="1"/>
  <c r="N28" i="8" s="1"/>
  <c r="I28" i="8"/>
  <c r="L27" i="8"/>
  <c r="K27" i="8"/>
  <c r="M27" i="8" s="1"/>
  <c r="N27" i="8" s="1"/>
  <c r="I27" i="8"/>
  <c r="L26" i="8"/>
  <c r="M26" i="8" s="1"/>
  <c r="N26" i="8" s="1"/>
  <c r="K26" i="8"/>
  <c r="I26" i="8"/>
  <c r="M25" i="8"/>
  <c r="N25" i="8" s="1"/>
  <c r="L25" i="8"/>
  <c r="K25" i="8"/>
  <c r="I25" i="8"/>
  <c r="L24" i="8"/>
  <c r="K24" i="8"/>
  <c r="M24" i="8" s="1"/>
  <c r="N24" i="8" s="1"/>
  <c r="I24" i="8"/>
  <c r="L23" i="8"/>
  <c r="K23" i="8"/>
  <c r="M23" i="8" s="1"/>
  <c r="N23" i="8" s="1"/>
  <c r="I23" i="8"/>
  <c r="L22" i="8"/>
  <c r="M22" i="8" s="1"/>
  <c r="N22" i="8" s="1"/>
  <c r="K22" i="8"/>
  <c r="I22" i="8"/>
  <c r="M21" i="8"/>
  <c r="N21" i="8" s="1"/>
  <c r="L21" i="8"/>
  <c r="K21" i="8"/>
  <c r="I21" i="8"/>
  <c r="L20" i="8"/>
  <c r="K20" i="8"/>
  <c r="M20" i="8" s="1"/>
  <c r="N20" i="8" s="1"/>
  <c r="I20" i="8"/>
  <c r="L19" i="8"/>
  <c r="K19" i="8"/>
  <c r="M19" i="8" s="1"/>
  <c r="N19" i="8" s="1"/>
  <c r="I19" i="8"/>
  <c r="L18" i="8"/>
  <c r="K18" i="8"/>
  <c r="M18" i="8" s="1"/>
  <c r="N18" i="8" s="1"/>
  <c r="I18" i="8"/>
  <c r="M17" i="8"/>
  <c r="N17" i="8" s="1"/>
  <c r="L17" i="8"/>
  <c r="K17" i="8"/>
  <c r="I17" i="8"/>
  <c r="M16" i="8"/>
  <c r="L16" i="8"/>
  <c r="K16" i="8"/>
  <c r="I16" i="8"/>
  <c r="N16" i="8" s="1"/>
  <c r="L15" i="8"/>
  <c r="K15" i="8"/>
  <c r="M15" i="8" s="1"/>
  <c r="N15" i="8" s="1"/>
  <c r="I15" i="8"/>
  <c r="L14" i="8"/>
  <c r="K14" i="8"/>
  <c r="M14" i="8" s="1"/>
  <c r="N14" i="8" s="1"/>
  <c r="I14" i="8"/>
  <c r="M13" i="8"/>
  <c r="N13" i="8" s="1"/>
  <c r="L13" i="8"/>
  <c r="K13" i="8"/>
  <c r="I13" i="8"/>
  <c r="M12" i="8"/>
  <c r="L12" i="8"/>
  <c r="K12" i="8"/>
  <c r="I12" i="8"/>
  <c r="N12" i="8" s="1"/>
  <c r="L11" i="8"/>
  <c r="K11" i="8"/>
  <c r="M11" i="8" s="1"/>
  <c r="N11" i="8" s="1"/>
  <c r="I11" i="8"/>
  <c r="L10" i="8"/>
  <c r="K10" i="8"/>
  <c r="M10" i="8" s="1"/>
  <c r="N10" i="8" s="1"/>
  <c r="I10" i="8"/>
  <c r="M9" i="8"/>
  <c r="N9" i="8" s="1"/>
  <c r="L9" i="8"/>
  <c r="K9" i="8"/>
  <c r="I9" i="8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E41" i="7"/>
  <c r="E40" i="7"/>
  <c r="G40" i="7" s="1"/>
  <c r="E39" i="7"/>
  <c r="E38" i="7"/>
  <c r="G38" i="7" s="1"/>
  <c r="E37" i="7"/>
  <c r="E36" i="7"/>
  <c r="E35" i="7"/>
  <c r="E34" i="7"/>
  <c r="G34" i="7" s="1"/>
  <c r="E33" i="7"/>
  <c r="G33" i="7" s="1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G19" i="7" s="1"/>
  <c r="E18" i="7"/>
  <c r="G18" i="7" s="1"/>
  <c r="E17" i="7"/>
  <c r="G17" i="7" s="1"/>
  <c r="E16" i="7"/>
  <c r="G16" i="7" s="1"/>
  <c r="E15" i="7"/>
  <c r="G15" i="7" s="1"/>
  <c r="E14" i="7"/>
  <c r="E13" i="7"/>
  <c r="E12" i="7"/>
  <c r="G12" i="7" s="1"/>
  <c r="G41" i="7"/>
  <c r="G39" i="7"/>
  <c r="G37" i="7"/>
  <c r="G36" i="7"/>
  <c r="G35" i="7"/>
  <c r="G32" i="7"/>
  <c r="G31" i="7"/>
  <c r="G30" i="7"/>
  <c r="G29" i="7"/>
  <c r="G28" i="7"/>
  <c r="G27" i="7"/>
  <c r="H28" i="7" s="1"/>
  <c r="G26" i="7"/>
  <c r="G25" i="7"/>
  <c r="G24" i="7"/>
  <c r="G23" i="7"/>
  <c r="G22" i="7"/>
  <c r="G21" i="7"/>
  <c r="G20" i="7"/>
  <c r="G14" i="7"/>
  <c r="G13" i="7"/>
  <c r="H34" i="7" l="1"/>
  <c r="N30" i="8"/>
  <c r="N32" i="8"/>
  <c r="N29" i="8"/>
  <c r="F31" i="8" s="1"/>
  <c r="N31" i="8"/>
  <c r="H22" i="7"/>
  <c r="H40" i="7"/>
  <c r="H16" i="7"/>
  <c r="H13" i="7"/>
  <c r="K12" i="7" s="1"/>
  <c r="H19" i="7"/>
  <c r="K18" i="7" s="1"/>
  <c r="H25" i="7"/>
  <c r="K24" i="7" s="1"/>
  <c r="H31" i="7"/>
  <c r="H37" i="7"/>
  <c r="I38" i="7" s="1"/>
  <c r="I29" i="7"/>
  <c r="J19" i="7"/>
  <c r="F45" i="7" s="1"/>
  <c r="J25" i="7"/>
  <c r="D45" i="7" s="1"/>
  <c r="I26" i="7"/>
  <c r="J22" i="7"/>
  <c r="E45" i="7" s="1"/>
  <c r="K21" i="7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K28" i="6"/>
  <c r="K27" i="6"/>
  <c r="K26" i="6"/>
  <c r="K25" i="6"/>
  <c r="M25" i="6" s="1"/>
  <c r="N25" i="6" s="1"/>
  <c r="K24" i="6"/>
  <c r="K23" i="6"/>
  <c r="K22" i="6"/>
  <c r="K21" i="6"/>
  <c r="M21" i="6" s="1"/>
  <c r="N21" i="6" s="1"/>
  <c r="K20" i="6"/>
  <c r="K19" i="6"/>
  <c r="K18" i="6"/>
  <c r="K17" i="6"/>
  <c r="K16" i="6"/>
  <c r="K15" i="6"/>
  <c r="K14" i="6"/>
  <c r="K13" i="6"/>
  <c r="M13" i="6" s="1"/>
  <c r="N13" i="6" s="1"/>
  <c r="K12" i="6"/>
  <c r="K11" i="6"/>
  <c r="K10" i="6"/>
  <c r="L9" i="6"/>
  <c r="K9" i="6"/>
  <c r="M17" i="6" l="1"/>
  <c r="N17" i="6" s="1"/>
  <c r="N31" i="6" s="1"/>
  <c r="I32" i="7"/>
  <c r="N33" i="8"/>
  <c r="M18" i="6"/>
  <c r="N18" i="6" s="1"/>
  <c r="I17" i="7"/>
  <c r="M10" i="6"/>
  <c r="N10" i="6" s="1"/>
  <c r="M22" i="6"/>
  <c r="N22" i="6" s="1"/>
  <c r="M14" i="6"/>
  <c r="N14" i="6" s="1"/>
  <c r="M26" i="6"/>
  <c r="N26" i="6" s="1"/>
  <c r="M11" i="6"/>
  <c r="N11" i="6" s="1"/>
  <c r="M15" i="6"/>
  <c r="N15" i="6" s="1"/>
  <c r="M19" i="6"/>
  <c r="N19" i="6" s="1"/>
  <c r="M23" i="6"/>
  <c r="N23" i="6" s="1"/>
  <c r="M27" i="6"/>
  <c r="N27" i="6" s="1"/>
  <c r="I35" i="7"/>
  <c r="M9" i="6"/>
  <c r="N9" i="6" s="1"/>
  <c r="M12" i="6"/>
  <c r="N12" i="6" s="1"/>
  <c r="N32" i="6" s="1"/>
  <c r="M16" i="6"/>
  <c r="N16" i="6" s="1"/>
  <c r="M20" i="6"/>
  <c r="N20" i="6" s="1"/>
  <c r="M24" i="6"/>
  <c r="N24" i="6" s="1"/>
  <c r="M28" i="6"/>
  <c r="N28" i="6" s="1"/>
  <c r="I23" i="7"/>
  <c r="J16" i="7"/>
  <c r="G45" i="7" s="1"/>
  <c r="I20" i="7"/>
  <c r="K15" i="7"/>
  <c r="I14" i="7"/>
  <c r="J13" i="7"/>
  <c r="H45" i="7" s="1"/>
  <c r="N30" i="6" l="1"/>
  <c r="F31" i="6"/>
  <c r="N33" i="6"/>
</calcChain>
</file>

<file path=xl/sharedStrings.xml><?xml version="1.0" encoding="utf-8"?>
<sst xmlns="http://schemas.openxmlformats.org/spreadsheetml/2006/main" count="111" uniqueCount="76">
  <si>
    <t>hPa</t>
    <phoneticPr fontId="1"/>
  </si>
  <si>
    <t>Month Day</t>
  </si>
  <si>
    <t>Correction value</t>
  </si>
  <si>
    <t>Pressure value</t>
  </si>
  <si>
    <t>Gravity correction value</t>
  </si>
  <si>
    <t>Average</t>
  </si>
  <si>
    <t>Standard deviation</t>
  </si>
  <si>
    <t>Very difference</t>
  </si>
  <si>
    <t>Number
  of times</t>
    <phoneticPr fontId="1"/>
  </si>
  <si>
    <t>Hour, minute</t>
    <phoneticPr fontId="1"/>
  </si>
  <si>
    <t>Tendency of atmospheric pressure</t>
    <phoneticPr fontId="1"/>
  </si>
  <si>
    <t>Temperature correction value</t>
    <phoneticPr fontId="1"/>
  </si>
  <si>
    <t>Hysteresis error</t>
  </si>
  <si>
    <t>Calibration
 point</t>
    <phoneticPr fontId="1"/>
  </si>
  <si>
    <t>Correction value</t>
    <phoneticPr fontId="1"/>
  </si>
  <si>
    <t>(A)</t>
    <phoneticPr fontId="1"/>
  </si>
  <si>
    <t>(B)</t>
    <phoneticPr fontId="1"/>
  </si>
  <si>
    <t>(C)=(B)-(A)</t>
    <phoneticPr fontId="1"/>
  </si>
  <si>
    <t>(C)/3</t>
    <phoneticPr fontId="1"/>
  </si>
  <si>
    <t>(D)</t>
    <phoneticPr fontId="1"/>
  </si>
  <si>
    <t>Barometer to be calibrated</t>
    <phoneticPr fontId="1"/>
  </si>
  <si>
    <t>Standard barometer</t>
    <phoneticPr fontId="1"/>
  </si>
  <si>
    <t>Reading of barometer to be calibrated</t>
    <phoneticPr fontId="1"/>
  </si>
  <si>
    <t>Differnce Between adjacent calibration points</t>
    <phoneticPr fontId="1"/>
  </si>
  <si>
    <t>Reading</t>
    <phoneticPr fontId="1"/>
  </si>
  <si>
    <t>Difference between standard barometer and calibrated barometer at each calibration point</t>
    <phoneticPr fontId="1"/>
  </si>
  <si>
    <t>Average of  difference between standard barometer and calibrated barometer at each calibration point (3 times)</t>
    <phoneticPr fontId="1"/>
  </si>
  <si>
    <t xml:space="preserve">Index errer
</t>
    <phoneticPr fontId="1"/>
  </si>
  <si>
    <t>Barometer to be calibrated</t>
    <phoneticPr fontId="1"/>
  </si>
  <si>
    <t>Temperature reading of thermometer</t>
    <phoneticPr fontId="1"/>
  </si>
  <si>
    <t xml:space="preserve">standard barometer </t>
    <phoneticPr fontId="1"/>
  </si>
  <si>
    <t>Barometer to be calibrated  (Mercury barometer)</t>
    <phoneticPr fontId="1"/>
  </si>
  <si>
    <t>Reading</t>
    <phoneticPr fontId="1"/>
  </si>
  <si>
    <t>Maximum value</t>
    <phoneticPr fontId="1"/>
  </si>
  <si>
    <t>Minimum value</t>
    <phoneticPr fontId="1"/>
  </si>
  <si>
    <t>Index errer</t>
    <phoneticPr fontId="1"/>
  </si>
  <si>
    <t>0</t>
  </si>
  <si>
    <t>Manufacturer's name ：　K.S.F Tokyo</t>
    <phoneticPr fontId="1"/>
  </si>
  <si>
    <t>Serial number　： K11****</t>
    <phoneticPr fontId="1"/>
  </si>
  <si>
    <t>Date of manufacture　：　May/1975</t>
    <phoneticPr fontId="1"/>
  </si>
  <si>
    <t>Serial number of standard barometer　： Z06***</t>
    <phoneticPr fontId="1"/>
  </si>
  <si>
    <t>Correction value</t>
    <phoneticPr fontId="1"/>
  </si>
  <si>
    <t>0</t>
    <phoneticPr fontId="1"/>
  </si>
  <si>
    <t>The calibration sheet of Mercury barometer (JICA Training in MIC)</t>
    <phoneticPr fontId="1"/>
  </si>
  <si>
    <r>
      <rPr>
        <strike/>
        <sz val="8"/>
        <rFont val="ＭＳ Ｐゴシック"/>
        <family val="3"/>
        <charset val="128"/>
        <scheme val="minor"/>
      </rPr>
      <t>Month Day</t>
    </r>
    <r>
      <rPr>
        <sz val="8"/>
        <rFont val="ＭＳ Ｐゴシック"/>
        <family val="3"/>
        <charset val="128"/>
        <scheme val="minor"/>
      </rPr>
      <t xml:space="preserve">
Name</t>
    </r>
    <phoneticPr fontId="1"/>
  </si>
  <si>
    <t>No need</t>
    <phoneticPr fontId="1"/>
  </si>
  <si>
    <t>Serial number　： K9340</t>
    <phoneticPr fontId="1"/>
  </si>
  <si>
    <t>Date of manufacture　：　Dec/1965</t>
    <phoneticPr fontId="1"/>
  </si>
  <si>
    <r>
      <t xml:space="preserve">Number
  of </t>
    </r>
    <r>
      <rPr>
        <strike/>
        <sz val="8"/>
        <rFont val="ＭＳ Ｐゴシック"/>
        <family val="3"/>
        <charset val="128"/>
        <scheme val="minor"/>
      </rPr>
      <t>times</t>
    </r>
    <r>
      <rPr>
        <sz val="8"/>
        <rFont val="ＭＳ Ｐゴシック"/>
        <family val="3"/>
        <charset val="128"/>
        <scheme val="minor"/>
      </rPr>
      <t xml:space="preserve">
 members</t>
    </r>
    <phoneticPr fontId="1"/>
  </si>
  <si>
    <t>Example</t>
    <phoneticPr fontId="1"/>
  </si>
  <si>
    <t xml:space="preserve">Serial number of standard barometer　： </t>
    <phoneticPr fontId="1"/>
  </si>
  <si>
    <t>The Date of Calibration: 10-Nov-15</t>
    <phoneticPr fontId="1"/>
  </si>
  <si>
    <t>The calibration sheet of Digital barometer (JICA Training in MIC)</t>
    <phoneticPr fontId="1"/>
  </si>
  <si>
    <t>(1)</t>
    <phoneticPr fontId="1"/>
  </si>
  <si>
    <t>(2)</t>
    <phoneticPr fontId="1"/>
  </si>
  <si>
    <t>(3)</t>
    <phoneticPr fontId="1"/>
  </si>
  <si>
    <t>(4)</t>
    <phoneticPr fontId="1"/>
  </si>
  <si>
    <t>(5)</t>
    <phoneticPr fontId="1"/>
  </si>
  <si>
    <t>(6)</t>
    <phoneticPr fontId="1"/>
  </si>
  <si>
    <t>(7)</t>
    <phoneticPr fontId="1"/>
  </si>
  <si>
    <t>(8)</t>
    <phoneticPr fontId="1"/>
  </si>
  <si>
    <t>(9)</t>
    <phoneticPr fontId="1"/>
  </si>
  <si>
    <t>(10)</t>
    <phoneticPr fontId="1"/>
  </si>
  <si>
    <t>((1)+(10))/2</t>
    <phoneticPr fontId="1"/>
  </si>
  <si>
    <t>((3)+(8))/2</t>
    <phoneticPr fontId="1"/>
  </si>
  <si>
    <t>((2)+(9))/2</t>
    <phoneticPr fontId="1"/>
  </si>
  <si>
    <t>((4)+(7))/2</t>
    <phoneticPr fontId="1"/>
  </si>
  <si>
    <t>((5)+(6))/2</t>
    <phoneticPr fontId="1"/>
  </si>
  <si>
    <t>Manufacturer's name　:　VAISALA</t>
    <phoneticPr fontId="1"/>
  </si>
  <si>
    <t>Date of manufacture　:　Apl/2007　</t>
    <phoneticPr fontId="1"/>
  </si>
  <si>
    <t>Serial number　:</t>
    <phoneticPr fontId="1"/>
  </si>
  <si>
    <t>Measurement range :　960 - 1000hPa</t>
    <phoneticPr fontId="1"/>
  </si>
  <si>
    <t>The date of calibration　:　10-Nov-15</t>
    <phoneticPr fontId="1"/>
  </si>
  <si>
    <t xml:space="preserve">Room Temperature　: </t>
    <phoneticPr fontId="1"/>
  </si>
  <si>
    <t>Serial number of standard barometer　:　</t>
    <phoneticPr fontId="1"/>
  </si>
  <si>
    <t>Unit:　ｈＰａ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</si>
</sst>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0_ "/>
    <numFmt numFmtId="177" formatCode="0.0_ "/>
    <numFmt numFmtId="178" formatCode="h:mm;@"/>
    <numFmt numFmtId="179" formatCode="0.0000_ "/>
    <numFmt numFmtId="180" formatCode="[$-409]d\-mmm;@"/>
    <numFmt numFmtId="181" formatCode="[$-409]dd\-mmm\-yy;@"/>
  </numFmts>
  <fonts count="3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2"/>
      <color rgb="FF333333"/>
      <name val="ＭＳ ゴシック"/>
      <family val="3"/>
      <charset val="128"/>
    </font>
    <font>
      <sz val="12"/>
      <color rgb="FF333333"/>
      <name val="Arial"/>
      <family val="2"/>
    </font>
    <font>
      <sz val="10"/>
      <color rgb="FF888888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rgb="FF333333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ajor"/>
    </font>
    <font>
      <sz val="10"/>
      <name val="ＭＳ Ｐゴシック"/>
      <family val="2"/>
      <charset val="128"/>
      <scheme val="minor"/>
    </font>
    <font>
      <sz val="10"/>
      <color rgb="FF333333"/>
      <name val="ＭＳ Ｐゴシック"/>
      <family val="3"/>
      <charset val="128"/>
      <scheme val="minor"/>
    </font>
    <font>
      <sz val="10.5"/>
      <color rgb="FF333333"/>
      <name val="Arial"/>
      <family val="2"/>
    </font>
    <font>
      <sz val="8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Ｐゴシック"/>
      <family val="3"/>
      <charset val="128"/>
    </font>
    <font>
      <strike/>
      <sz val="8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19" xfId="0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0" xfId="0" applyNumberFormat="1" applyFont="1">
      <alignment vertical="center"/>
    </xf>
    <xf numFmtId="176" fontId="2" fillId="0" borderId="22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16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0" fillId="0" borderId="0" xfId="0" applyFont="1" applyAlignment="1">
      <alignment horizontal="justify" vertical="top"/>
    </xf>
    <xf numFmtId="178" fontId="16" fillId="0" borderId="1" xfId="0" applyNumberFormat="1" applyFont="1" applyBorder="1">
      <alignment vertical="center"/>
    </xf>
    <xf numFmtId="177" fontId="16" fillId="0" borderId="1" xfId="0" applyNumberFormat="1" applyFont="1" applyBorder="1">
      <alignment vertical="center"/>
    </xf>
    <xf numFmtId="176" fontId="16" fillId="0" borderId="1" xfId="0" applyNumberFormat="1" applyFont="1" applyBorder="1">
      <alignment vertical="center"/>
    </xf>
    <xf numFmtId="176" fontId="16" fillId="0" borderId="2" xfId="0" applyNumberFormat="1" applyFont="1" applyBorder="1">
      <alignment vertical="center"/>
    </xf>
    <xf numFmtId="176" fontId="16" fillId="0" borderId="4" xfId="0" applyNumberFormat="1" applyFont="1" applyBorder="1">
      <alignment vertical="center"/>
    </xf>
    <xf numFmtId="0" fontId="16" fillId="0" borderId="0" xfId="0" applyFont="1">
      <alignment vertical="center"/>
    </xf>
    <xf numFmtId="176" fontId="16" fillId="0" borderId="0" xfId="0" applyNumberFormat="1" applyFont="1">
      <alignment vertical="center"/>
    </xf>
    <xf numFmtId="176" fontId="16" fillId="0" borderId="7" xfId="0" applyNumberFormat="1" applyFont="1" applyBorder="1">
      <alignment vertical="center"/>
    </xf>
    <xf numFmtId="176" fontId="16" fillId="0" borderId="6" xfId="0" applyNumberFormat="1" applyFont="1" applyBorder="1">
      <alignment vertical="center"/>
    </xf>
    <xf numFmtId="176" fontId="16" fillId="0" borderId="0" xfId="0" applyNumberFormat="1" applyFont="1" applyAlignment="1">
      <alignment vertical="center"/>
    </xf>
    <xf numFmtId="0" fontId="17" fillId="0" borderId="0" xfId="0" applyFont="1">
      <alignment vertical="center"/>
    </xf>
    <xf numFmtId="176" fontId="16" fillId="0" borderId="23" xfId="0" applyNumberFormat="1" applyFont="1" applyBorder="1">
      <alignment vertical="center"/>
    </xf>
    <xf numFmtId="176" fontId="16" fillId="0" borderId="30" xfId="0" applyNumberFormat="1" applyFont="1" applyBorder="1">
      <alignment vertical="center"/>
    </xf>
    <xf numFmtId="178" fontId="16" fillId="0" borderId="38" xfId="0" applyNumberFormat="1" applyFont="1" applyBorder="1">
      <alignment vertical="center"/>
    </xf>
    <xf numFmtId="177" fontId="16" fillId="0" borderId="38" xfId="0" applyNumberFormat="1" applyFont="1" applyBorder="1">
      <alignment vertical="center"/>
    </xf>
    <xf numFmtId="176" fontId="16" fillId="0" borderId="38" xfId="0" applyNumberFormat="1" applyFont="1" applyBorder="1">
      <alignment vertical="center"/>
    </xf>
    <xf numFmtId="176" fontId="16" fillId="0" borderId="39" xfId="0" applyNumberFormat="1" applyFont="1" applyBorder="1">
      <alignment vertical="center"/>
    </xf>
    <xf numFmtId="176" fontId="16" fillId="0" borderId="40" xfId="0" applyNumberFormat="1" applyFont="1" applyBorder="1">
      <alignment vertical="center"/>
    </xf>
    <xf numFmtId="176" fontId="16" fillId="0" borderId="42" xfId="0" applyNumberFormat="1" applyFont="1" applyBorder="1">
      <alignment vertical="center"/>
    </xf>
    <xf numFmtId="0" fontId="15" fillId="0" borderId="49" xfId="0" applyFont="1" applyBorder="1">
      <alignment vertical="center"/>
    </xf>
    <xf numFmtId="176" fontId="16" fillId="0" borderId="34" xfId="0" applyNumberFormat="1" applyFont="1" applyBorder="1">
      <alignment vertical="center"/>
    </xf>
    <xf numFmtId="0" fontId="15" fillId="0" borderId="25" xfId="0" applyFont="1" applyBorder="1">
      <alignment vertical="center"/>
    </xf>
    <xf numFmtId="176" fontId="16" fillId="0" borderId="26" xfId="0" applyNumberFormat="1" applyFont="1" applyBorder="1">
      <alignment vertical="center"/>
    </xf>
    <xf numFmtId="0" fontId="15" fillId="0" borderId="27" xfId="0" applyFont="1" applyBorder="1">
      <alignment vertical="center"/>
    </xf>
    <xf numFmtId="178" fontId="16" fillId="0" borderId="50" xfId="0" applyNumberFormat="1" applyFont="1" applyBorder="1">
      <alignment vertical="center"/>
    </xf>
    <xf numFmtId="177" fontId="16" fillId="0" borderId="50" xfId="0" applyNumberFormat="1" applyFont="1" applyBorder="1">
      <alignment vertical="center"/>
    </xf>
    <xf numFmtId="176" fontId="16" fillId="0" borderId="50" xfId="0" applyNumberFormat="1" applyFont="1" applyBorder="1">
      <alignment vertical="center"/>
    </xf>
    <xf numFmtId="176" fontId="16" fillId="0" borderId="51" xfId="0" applyNumberFormat="1" applyFont="1" applyBorder="1">
      <alignment vertical="center"/>
    </xf>
    <xf numFmtId="176" fontId="16" fillId="0" borderId="52" xfId="0" applyNumberFormat="1" applyFont="1" applyBorder="1">
      <alignment vertical="center"/>
    </xf>
    <xf numFmtId="176" fontId="16" fillId="0" borderId="28" xfId="0" applyNumberFormat="1" applyFont="1" applyBorder="1">
      <alignment vertical="center"/>
    </xf>
    <xf numFmtId="176" fontId="16" fillId="0" borderId="54" xfId="0" applyNumberFormat="1" applyFont="1" applyBorder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8" fillId="0" borderId="0" xfId="0" applyFont="1" applyAlignment="1">
      <alignment vertical="center"/>
    </xf>
    <xf numFmtId="0" fontId="26" fillId="0" borderId="0" xfId="0" applyFont="1">
      <alignment vertical="center"/>
    </xf>
    <xf numFmtId="176" fontId="2" fillId="0" borderId="57" xfId="0" applyNumberFormat="1" applyFont="1" applyBorder="1">
      <alignment vertical="center"/>
    </xf>
    <xf numFmtId="176" fontId="2" fillId="0" borderId="60" xfId="0" applyNumberFormat="1" applyFont="1" applyBorder="1">
      <alignment vertical="center"/>
    </xf>
    <xf numFmtId="176" fontId="2" fillId="0" borderId="59" xfId="0" applyNumberFormat="1" applyFont="1" applyBorder="1">
      <alignment vertical="center"/>
    </xf>
    <xf numFmtId="176" fontId="2" fillId="0" borderId="58" xfId="0" applyNumberFormat="1" applyFont="1" applyBorder="1">
      <alignment vertical="center"/>
    </xf>
    <xf numFmtId="176" fontId="2" fillId="0" borderId="61" xfId="0" applyNumberFormat="1" applyFont="1" applyBorder="1">
      <alignment vertical="center"/>
    </xf>
    <xf numFmtId="176" fontId="2" fillId="0" borderId="31" xfId="0" applyNumberFormat="1" applyFont="1" applyBorder="1">
      <alignment vertical="center"/>
    </xf>
    <xf numFmtId="176" fontId="2" fillId="0" borderId="63" xfId="0" applyNumberFormat="1" applyFont="1" applyBorder="1">
      <alignment vertical="center"/>
    </xf>
    <xf numFmtId="176" fontId="2" fillId="0" borderId="62" xfId="0" applyNumberFormat="1" applyFont="1" applyBorder="1">
      <alignment vertical="center"/>
    </xf>
    <xf numFmtId="176" fontId="2" fillId="0" borderId="35" xfId="0" applyNumberFormat="1" applyFont="1" applyBorder="1">
      <alignment vertical="center"/>
    </xf>
    <xf numFmtId="176" fontId="2" fillId="0" borderId="64" xfId="0" applyNumberFormat="1" applyFont="1" applyBorder="1">
      <alignment vertical="center"/>
    </xf>
    <xf numFmtId="0" fontId="18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23" fillId="0" borderId="0" xfId="0" applyFont="1" applyBorder="1" applyAlignment="1">
      <alignment vertical="center"/>
    </xf>
    <xf numFmtId="0" fontId="23" fillId="0" borderId="15" xfId="0" applyFont="1" applyBorder="1" applyAlignment="1">
      <alignment vertical="center" wrapText="1"/>
    </xf>
    <xf numFmtId="0" fontId="14" fillId="0" borderId="16" xfId="0" applyFont="1" applyBorder="1" applyAlignment="1">
      <alignment horizontal="center" vertical="center"/>
    </xf>
    <xf numFmtId="0" fontId="29" fillId="0" borderId="59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19" fillId="0" borderId="62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176" fontId="2" fillId="0" borderId="14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0" fillId="0" borderId="15" xfId="0" applyNumberFormat="1" applyFont="1" applyBorder="1" applyAlignment="1">
      <alignment vertical="center"/>
    </xf>
    <xf numFmtId="176" fontId="20" fillId="0" borderId="16" xfId="0" applyNumberFormat="1" applyFont="1" applyBorder="1" applyAlignment="1">
      <alignment vertical="center"/>
    </xf>
    <xf numFmtId="180" fontId="16" fillId="0" borderId="38" xfId="0" applyNumberFormat="1" applyFont="1" applyBorder="1">
      <alignment vertical="center"/>
    </xf>
    <xf numFmtId="180" fontId="16" fillId="0" borderId="1" xfId="0" applyNumberFormat="1" applyFont="1" applyBorder="1">
      <alignment vertical="center"/>
    </xf>
    <xf numFmtId="180" fontId="16" fillId="0" borderId="50" xfId="0" applyNumberFormat="1" applyFont="1" applyBorder="1">
      <alignment vertical="center"/>
    </xf>
    <xf numFmtId="49" fontId="16" fillId="0" borderId="38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49" fontId="16" fillId="0" borderId="50" xfId="0" applyNumberFormat="1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79" fontId="2" fillId="0" borderId="0" xfId="0" applyNumberFormat="1" applyFont="1" applyBorder="1" applyAlignment="1">
      <alignment vertical="center"/>
    </xf>
    <xf numFmtId="0" fontId="2" fillId="0" borderId="55" xfId="0" applyFont="1" applyBorder="1" applyAlignment="1">
      <alignment horizontal="center" vertical="center"/>
    </xf>
    <xf numFmtId="176" fontId="2" fillId="0" borderId="54" xfId="0" applyNumberFormat="1" applyFont="1" applyBorder="1" applyAlignment="1">
      <alignment horizontal="center" vertical="center"/>
    </xf>
    <xf numFmtId="176" fontId="2" fillId="0" borderId="68" xfId="0" applyNumberFormat="1" applyFont="1" applyBorder="1" applyAlignment="1">
      <alignment horizontal="center" vertical="center"/>
    </xf>
    <xf numFmtId="49" fontId="16" fillId="0" borderId="44" xfId="0" applyNumberFormat="1" applyFont="1" applyBorder="1" applyAlignment="1">
      <alignment horizontal="center" vertical="center"/>
    </xf>
    <xf numFmtId="177" fontId="23" fillId="2" borderId="38" xfId="0" applyNumberFormat="1" applyFont="1" applyFill="1" applyBorder="1">
      <alignment vertical="center"/>
    </xf>
    <xf numFmtId="177" fontId="23" fillId="2" borderId="1" xfId="0" applyNumberFormat="1" applyFont="1" applyFill="1" applyBorder="1">
      <alignment vertical="center"/>
    </xf>
    <xf numFmtId="176" fontId="16" fillId="2" borderId="38" xfId="0" applyNumberFormat="1" applyFont="1" applyFill="1" applyBorder="1">
      <alignment vertical="center"/>
    </xf>
    <xf numFmtId="176" fontId="16" fillId="2" borderId="1" xfId="0" applyNumberFormat="1" applyFont="1" applyFill="1" applyBorder="1">
      <alignment vertical="center"/>
    </xf>
    <xf numFmtId="176" fontId="16" fillId="2" borderId="40" xfId="0" applyNumberFormat="1" applyFont="1" applyFill="1" applyBorder="1">
      <alignment vertical="center"/>
    </xf>
    <xf numFmtId="176" fontId="16" fillId="2" borderId="23" xfId="0" applyNumberFormat="1" applyFont="1" applyFill="1" applyBorder="1">
      <alignment vertical="center"/>
    </xf>
    <xf numFmtId="176" fontId="2" fillId="2" borderId="0" xfId="0" applyNumberFormat="1" applyFont="1" applyFill="1">
      <alignment vertical="center"/>
    </xf>
    <xf numFmtId="176" fontId="2" fillId="2" borderId="14" xfId="0" applyNumberFormat="1" applyFont="1" applyFill="1" applyBorder="1">
      <alignment vertical="center"/>
    </xf>
    <xf numFmtId="176" fontId="2" fillId="2" borderId="15" xfId="0" applyNumberFormat="1" applyFont="1" applyFill="1" applyBorder="1">
      <alignment vertical="center"/>
    </xf>
    <xf numFmtId="176" fontId="2" fillId="2" borderId="10" xfId="0" applyNumberFormat="1" applyFont="1" applyFill="1" applyBorder="1">
      <alignment vertical="center"/>
    </xf>
    <xf numFmtId="176" fontId="2" fillId="2" borderId="13" xfId="0" applyNumberFormat="1" applyFont="1" applyFill="1" applyBorder="1">
      <alignment vertical="center"/>
    </xf>
    <xf numFmtId="176" fontId="2" fillId="2" borderId="16" xfId="0" applyNumberFormat="1" applyFont="1" applyFill="1" applyBorder="1">
      <alignment vertical="center"/>
    </xf>
    <xf numFmtId="176" fontId="2" fillId="2" borderId="57" xfId="0" applyNumberFormat="1" applyFont="1" applyFill="1" applyBorder="1">
      <alignment vertical="center"/>
    </xf>
    <xf numFmtId="176" fontId="2" fillId="2" borderId="58" xfId="0" applyNumberFormat="1" applyFont="1" applyFill="1" applyBorder="1">
      <alignment vertical="center"/>
    </xf>
    <xf numFmtId="176" fontId="2" fillId="2" borderId="59" xfId="0" applyNumberFormat="1" applyFont="1" applyFill="1" applyBorder="1">
      <alignment vertical="center"/>
    </xf>
    <xf numFmtId="176" fontId="2" fillId="3" borderId="54" xfId="0" applyNumberFormat="1" applyFont="1" applyFill="1" applyBorder="1" applyAlignment="1">
      <alignment horizontal="center" vertical="center"/>
    </xf>
    <xf numFmtId="181" fontId="0" fillId="0" borderId="0" xfId="0" applyNumberFormat="1">
      <alignment vertical="center"/>
    </xf>
    <xf numFmtId="180" fontId="16" fillId="4" borderId="1" xfId="0" applyNumberFormat="1" applyFont="1" applyFill="1" applyBorder="1">
      <alignment vertical="center"/>
    </xf>
    <xf numFmtId="178" fontId="16" fillId="4" borderId="1" xfId="0" applyNumberFormat="1" applyFont="1" applyFill="1" applyBorder="1">
      <alignment vertical="center"/>
    </xf>
    <xf numFmtId="177" fontId="16" fillId="4" borderId="1" xfId="0" applyNumberFormat="1" applyFont="1" applyFill="1" applyBorder="1">
      <alignment vertical="center"/>
    </xf>
    <xf numFmtId="49" fontId="16" fillId="4" borderId="1" xfId="0" applyNumberFormat="1" applyFont="1" applyFill="1" applyBorder="1" applyAlignment="1">
      <alignment horizontal="center" vertical="center"/>
    </xf>
    <xf numFmtId="176" fontId="16" fillId="4" borderId="1" xfId="0" applyNumberFormat="1" applyFont="1" applyFill="1" applyBorder="1">
      <alignment vertical="center"/>
    </xf>
    <xf numFmtId="176" fontId="16" fillId="4" borderId="30" xfId="0" applyNumberFormat="1" applyFont="1" applyFill="1" applyBorder="1">
      <alignment vertical="center"/>
    </xf>
    <xf numFmtId="176" fontId="16" fillId="4" borderId="23" xfId="0" applyNumberFormat="1" applyFont="1" applyFill="1" applyBorder="1">
      <alignment vertical="center"/>
    </xf>
    <xf numFmtId="176" fontId="16" fillId="4" borderId="26" xfId="0" applyNumberFormat="1" applyFont="1" applyFill="1" applyBorder="1">
      <alignment vertical="center"/>
    </xf>
    <xf numFmtId="176" fontId="16" fillId="4" borderId="2" xfId="0" applyNumberFormat="1" applyFont="1" applyFill="1" applyBorder="1">
      <alignment vertical="center"/>
    </xf>
    <xf numFmtId="176" fontId="2" fillId="5" borderId="22" xfId="0" applyNumberFormat="1" applyFont="1" applyFill="1" applyBorder="1">
      <alignment vertical="center"/>
    </xf>
    <xf numFmtId="176" fontId="2" fillId="5" borderId="21" xfId="0" applyNumberFormat="1" applyFont="1" applyFill="1" applyBorder="1">
      <alignment vertical="center"/>
    </xf>
    <xf numFmtId="176" fontId="2" fillId="5" borderId="60" xfId="0" applyNumberFormat="1" applyFont="1" applyFill="1" applyBorder="1">
      <alignment vertical="center"/>
    </xf>
    <xf numFmtId="177" fontId="23" fillId="0" borderId="1" xfId="0" applyNumberFormat="1" applyFont="1" applyFill="1" applyBorder="1">
      <alignment vertical="center"/>
    </xf>
    <xf numFmtId="49" fontId="16" fillId="0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Fill="1" applyBorder="1">
      <alignment vertical="center"/>
    </xf>
    <xf numFmtId="176" fontId="16" fillId="0" borderId="23" xfId="0" applyNumberFormat="1" applyFont="1" applyFill="1" applyBorder="1">
      <alignment vertical="center"/>
    </xf>
    <xf numFmtId="176" fontId="2" fillId="0" borderId="14" xfId="0" quotePrefix="1" applyNumberFormat="1" applyFont="1" applyBorder="1" applyAlignment="1">
      <alignment vertical="center"/>
    </xf>
    <xf numFmtId="176" fontId="20" fillId="0" borderId="14" xfId="0" quotePrefix="1" applyNumberFormat="1" applyFont="1" applyBorder="1" applyAlignment="1">
      <alignment vertical="center"/>
    </xf>
    <xf numFmtId="176" fontId="20" fillId="0" borderId="19" xfId="0" quotePrefix="1" applyNumberFormat="1" applyFont="1" applyBorder="1" applyAlignment="1">
      <alignment vertical="center"/>
    </xf>
    <xf numFmtId="176" fontId="23" fillId="0" borderId="27" xfId="0" applyNumberFormat="1" applyFont="1" applyBorder="1" applyAlignment="1">
      <alignment vertical="center"/>
    </xf>
    <xf numFmtId="176" fontId="23" fillId="0" borderId="53" xfId="0" applyNumberFormat="1" applyFont="1" applyBorder="1" applyAlignment="1">
      <alignment vertical="center"/>
    </xf>
    <xf numFmtId="176" fontId="23" fillId="0" borderId="49" xfId="0" applyNumberFormat="1" applyFont="1" applyBorder="1" applyAlignment="1">
      <alignment vertical="center"/>
    </xf>
    <xf numFmtId="176" fontId="23" fillId="0" borderId="41" xfId="0" applyNumberFormat="1" applyFont="1" applyBorder="1" applyAlignment="1">
      <alignment vertical="center"/>
    </xf>
    <xf numFmtId="176" fontId="23" fillId="0" borderId="25" xfId="0" applyNumberFormat="1" applyFont="1" applyBorder="1" applyAlignment="1">
      <alignment vertical="center"/>
    </xf>
    <xf numFmtId="176" fontId="23" fillId="0" borderId="3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76" fontId="3" fillId="0" borderId="9" xfId="0" applyNumberFormat="1" applyFont="1" applyBorder="1" applyAlignment="1">
      <alignment vertical="center"/>
    </xf>
    <xf numFmtId="0" fontId="14" fillId="0" borderId="47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9" fillId="0" borderId="55" xfId="0" applyFont="1" applyFill="1" applyBorder="1" applyAlignment="1">
      <alignment horizontal="center" vertical="center" wrapText="1"/>
    </xf>
    <xf numFmtId="0" fontId="29" fillId="0" borderId="5" xfId="0" applyFont="1" applyBorder="1" applyAlignment="1">
      <alignment vertical="center"/>
    </xf>
    <xf numFmtId="0" fontId="29" fillId="0" borderId="56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14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14" fillId="0" borderId="31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0" fontId="14" fillId="0" borderId="32" xfId="0" applyFont="1" applyBorder="1" applyAlignment="1">
      <alignment horizontal="center" vertical="center"/>
    </xf>
    <xf numFmtId="0" fontId="0" fillId="0" borderId="36" xfId="0" applyBorder="1" applyAlignment="1">
      <alignment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19" fillId="0" borderId="41" xfId="0" applyFont="1" applyFill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14" fillId="0" borderId="43" xfId="0" applyFont="1" applyBorder="1" applyAlignment="1">
      <alignment vertical="center" wrapText="1"/>
    </xf>
    <xf numFmtId="0" fontId="14" fillId="0" borderId="48" xfId="0" applyFont="1" applyBorder="1" applyAlignment="1">
      <alignment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3" fillId="0" borderId="69" xfId="0" applyFont="1" applyBorder="1" applyAlignment="1">
      <alignment vertical="center"/>
    </xf>
    <xf numFmtId="0" fontId="0" fillId="0" borderId="69" xfId="0" applyBorder="1" applyAlignment="1">
      <alignment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vertical="center"/>
    </xf>
    <xf numFmtId="0" fontId="23" fillId="0" borderId="0" xfId="0" applyFont="1" applyBorder="1" applyAlignment="1">
      <alignment vertical="center"/>
    </xf>
    <xf numFmtId="176" fontId="3" fillId="3" borderId="9" xfId="0" applyNumberFormat="1" applyFont="1" applyFill="1" applyBorder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9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0" fontId="23" fillId="0" borderId="35" xfId="0" applyFont="1" applyBorder="1" applyAlignment="1">
      <alignment vertical="center" wrapText="1"/>
    </xf>
    <xf numFmtId="0" fontId="29" fillId="0" borderId="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65" xfId="0" applyFont="1" applyBorder="1" applyAlignment="1">
      <alignment horizontal="center" vertical="center" wrapText="1"/>
    </xf>
    <xf numFmtId="176" fontId="0" fillId="0" borderId="16" xfId="0" applyNumberForma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0" fillId="0" borderId="0" xfId="1" applyFont="1" applyBorder="1" applyAlignment="1">
      <alignment horizontal="center" vertical="center" shrinkToFit="1"/>
    </xf>
    <xf numFmtId="0" fontId="28" fillId="0" borderId="0" xfId="0" applyFont="1" applyBorder="1" applyAlignment="1">
      <alignment vertical="center"/>
    </xf>
    <xf numFmtId="0" fontId="7" fillId="0" borderId="15" xfId="0" applyFont="1" applyBorder="1" applyAlignment="1">
      <alignment vertical="center" wrapText="1"/>
    </xf>
    <xf numFmtId="0" fontId="0" fillId="0" borderId="15" xfId="0" applyBorder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32" fillId="0" borderId="66" xfId="1" applyFont="1" applyBorder="1" applyAlignment="1">
      <alignment horizontal="center" vertical="center" wrapText="1"/>
    </xf>
    <xf numFmtId="0" fontId="0" fillId="0" borderId="67" xfId="0" applyBorder="1" applyAlignment="1">
      <alignment vertical="center"/>
    </xf>
    <xf numFmtId="0" fontId="0" fillId="0" borderId="70" xfId="0" applyBorder="1" applyAlignment="1">
      <alignment vertical="center"/>
    </xf>
    <xf numFmtId="0" fontId="0" fillId="0" borderId="71" xfId="0" applyBorder="1" applyAlignment="1">
      <alignment vertical="center"/>
    </xf>
    <xf numFmtId="0" fontId="26" fillId="0" borderId="8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23" fillId="0" borderId="15" xfId="0" applyFont="1" applyBorder="1" applyAlignment="1">
      <alignment vertical="center"/>
    </xf>
    <xf numFmtId="0" fontId="23" fillId="0" borderId="15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5" fillId="0" borderId="0" xfId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0" fillId="0" borderId="0" xfId="1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176" fontId="2" fillId="0" borderId="0" xfId="0" applyNumberFormat="1" applyFont="1" applyBorder="1" applyAlignment="1">
      <alignment vertical="center"/>
    </xf>
    <xf numFmtId="0" fontId="31" fillId="0" borderId="0" xfId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1" fillId="0" borderId="0" xfId="1" applyFont="1" applyBorder="1" applyAlignment="1">
      <alignment horizontal="center" vertical="center"/>
    </xf>
  </cellXfs>
  <cellStyles count="2">
    <cellStyle name="標準" xfId="0" builtinId="0"/>
    <cellStyle name="標準_電気式気圧計(山王0158）校正成績表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17</xdr:row>
      <xdr:rowOff>171450</xdr:rowOff>
    </xdr:from>
    <xdr:to>
      <xdr:col>0</xdr:col>
      <xdr:colOff>238125</xdr:colOff>
      <xdr:row>20</xdr:row>
      <xdr:rowOff>95250</xdr:rowOff>
    </xdr:to>
    <xdr:sp macro="" textlink="">
      <xdr:nvSpPr>
        <xdr:cNvPr id="2" name="下矢印 1"/>
        <xdr:cNvSpPr/>
      </xdr:nvSpPr>
      <xdr:spPr>
        <a:xfrm>
          <a:off x="123825" y="3438525"/>
          <a:ext cx="114300" cy="4953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76200</xdr:colOff>
      <xdr:row>32</xdr:row>
      <xdr:rowOff>123825</xdr:rowOff>
    </xdr:from>
    <xdr:to>
      <xdr:col>0</xdr:col>
      <xdr:colOff>190500</xdr:colOff>
      <xdr:row>35</xdr:row>
      <xdr:rowOff>47625</xdr:rowOff>
    </xdr:to>
    <xdr:sp macro="" textlink="">
      <xdr:nvSpPr>
        <xdr:cNvPr id="3" name="下矢印 2"/>
        <xdr:cNvSpPr/>
      </xdr:nvSpPr>
      <xdr:spPr>
        <a:xfrm>
          <a:off x="76200" y="6248400"/>
          <a:ext cx="114300" cy="4953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3"/>
  <sheetViews>
    <sheetView tabSelected="1" workbookViewId="0">
      <selection activeCell="B30" sqref="B30"/>
    </sheetView>
  </sheetViews>
  <sheetFormatPr defaultRowHeight="13.5"/>
  <cols>
    <col min="1" max="1" width="2" customWidth="1"/>
    <col min="2" max="2" width="6.5" customWidth="1"/>
    <col min="3" max="3" width="7.75" bestFit="1" customWidth="1"/>
    <col min="4" max="4" width="7.75" customWidth="1"/>
    <col min="5" max="5" width="10.625" customWidth="1"/>
    <col min="6" max="6" width="10.375" customWidth="1"/>
    <col min="7" max="7" width="10" customWidth="1"/>
    <col min="8" max="8" width="10.875" customWidth="1"/>
    <col min="9" max="9" width="10" customWidth="1"/>
    <col min="10" max="10" width="13" customWidth="1"/>
    <col min="11" max="11" width="9.25" customWidth="1"/>
    <col min="12" max="12" width="9.625" customWidth="1"/>
    <col min="13" max="13" width="12.125" customWidth="1"/>
    <col min="14" max="14" width="13.625" customWidth="1"/>
  </cols>
  <sheetData>
    <row r="1" spans="2:14" ht="36" customHeight="1">
      <c r="B1" s="183" t="s">
        <v>43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2:14" ht="15" customHeight="1">
      <c r="B2" s="1"/>
      <c r="C2" s="184" t="s">
        <v>20</v>
      </c>
      <c r="D2" s="184"/>
      <c r="E2" s="184"/>
      <c r="F2" s="57"/>
      <c r="G2" s="57"/>
      <c r="H2" s="57"/>
      <c r="I2" s="57"/>
      <c r="J2" s="184" t="s">
        <v>40</v>
      </c>
      <c r="K2" s="184"/>
      <c r="L2" s="184"/>
      <c r="M2" s="185"/>
      <c r="N2" s="1"/>
    </row>
    <row r="3" spans="2:14" ht="15" customHeight="1">
      <c r="C3" s="184" t="s">
        <v>37</v>
      </c>
      <c r="D3" s="184"/>
      <c r="E3" s="184"/>
      <c r="F3" s="185"/>
      <c r="G3" s="185"/>
      <c r="H3" s="58"/>
      <c r="I3" s="58"/>
      <c r="J3" s="58"/>
      <c r="K3" s="58"/>
      <c r="L3" s="58"/>
    </row>
    <row r="4" spans="2:14" ht="15" customHeight="1">
      <c r="C4" s="186" t="s">
        <v>38</v>
      </c>
      <c r="D4" s="186"/>
      <c r="E4" s="186"/>
      <c r="F4" s="185"/>
      <c r="G4" s="185"/>
      <c r="H4" s="58"/>
      <c r="I4" s="58"/>
      <c r="J4" s="58"/>
      <c r="K4" s="58"/>
      <c r="L4" s="58"/>
    </row>
    <row r="5" spans="2:14" ht="15" customHeight="1" thickBot="1">
      <c r="C5" s="181" t="s">
        <v>39</v>
      </c>
      <c r="D5" s="181"/>
      <c r="E5" s="181"/>
      <c r="F5" s="182"/>
      <c r="G5" s="58"/>
      <c r="H5" s="58"/>
      <c r="I5" s="58"/>
      <c r="J5" s="58"/>
      <c r="K5" s="58"/>
      <c r="L5" s="58"/>
    </row>
    <row r="6" spans="2:14" ht="15" customHeight="1">
      <c r="B6" s="174" t="s">
        <v>8</v>
      </c>
      <c r="C6" s="176" t="s">
        <v>1</v>
      </c>
      <c r="D6" s="178" t="s">
        <v>9</v>
      </c>
      <c r="E6" s="178" t="s">
        <v>29</v>
      </c>
      <c r="F6" s="179" t="s">
        <v>10</v>
      </c>
      <c r="G6" s="171" t="s">
        <v>30</v>
      </c>
      <c r="H6" s="172"/>
      <c r="I6" s="173"/>
      <c r="J6" s="154" t="s">
        <v>31</v>
      </c>
      <c r="K6" s="155"/>
      <c r="L6" s="155"/>
      <c r="M6" s="156"/>
      <c r="N6" s="157" t="s">
        <v>35</v>
      </c>
    </row>
    <row r="7" spans="2:14" ht="15" customHeight="1">
      <c r="B7" s="175"/>
      <c r="C7" s="177"/>
      <c r="D7" s="168"/>
      <c r="E7" s="168"/>
      <c r="F7" s="180"/>
      <c r="G7" s="160" t="s">
        <v>24</v>
      </c>
      <c r="H7" s="162" t="s">
        <v>2</v>
      </c>
      <c r="I7" s="164" t="s">
        <v>3</v>
      </c>
      <c r="J7" s="166" t="s">
        <v>24</v>
      </c>
      <c r="K7" s="162" t="s">
        <v>11</v>
      </c>
      <c r="L7" s="162" t="s">
        <v>4</v>
      </c>
      <c r="M7" s="169" t="s">
        <v>3</v>
      </c>
      <c r="N7" s="158"/>
    </row>
    <row r="8" spans="2:14" ht="18" customHeight="1" thickBot="1">
      <c r="B8" s="175"/>
      <c r="C8" s="160"/>
      <c r="D8" s="168"/>
      <c r="E8" s="168"/>
      <c r="F8" s="162"/>
      <c r="G8" s="161"/>
      <c r="H8" s="163"/>
      <c r="I8" s="165"/>
      <c r="J8" s="167"/>
      <c r="K8" s="168"/>
      <c r="L8" s="168"/>
      <c r="M8" s="170"/>
      <c r="N8" s="159"/>
    </row>
    <row r="9" spans="2:14" ht="15" customHeight="1">
      <c r="B9" s="45">
        <v>1</v>
      </c>
      <c r="C9" s="88">
        <v>41203</v>
      </c>
      <c r="D9" s="39">
        <v>0.38194444444444442</v>
      </c>
      <c r="E9" s="40">
        <v>23.9</v>
      </c>
      <c r="F9" s="91" t="s">
        <v>36</v>
      </c>
      <c r="G9" s="41">
        <v>1015.2</v>
      </c>
      <c r="H9" s="41">
        <v>-0.01</v>
      </c>
      <c r="I9" s="42">
        <f>G9+H9</f>
        <v>1015.19</v>
      </c>
      <c r="J9" s="43">
        <v>1020</v>
      </c>
      <c r="K9" s="41">
        <f>-(J9*((0.0001634)*E9)/(1+(0.0001818*E9)))</f>
        <v>-3.9661322759384019</v>
      </c>
      <c r="L9" s="41">
        <f>J9*((979.949-980.665)/(980.665))</f>
        <v>-0.74471914466204914</v>
      </c>
      <c r="M9" s="46">
        <f>J9+K9+L9</f>
        <v>1015.2891485793995</v>
      </c>
      <c r="N9" s="44">
        <f>M9-I9</f>
        <v>9.9148579399411574E-2</v>
      </c>
    </row>
    <row r="10" spans="2:14" ht="15" customHeight="1">
      <c r="B10" s="47">
        <v>2</v>
      </c>
      <c r="C10" s="89">
        <v>41604</v>
      </c>
      <c r="D10" s="26">
        <v>0.36527777777777781</v>
      </c>
      <c r="E10" s="27">
        <v>20.7</v>
      </c>
      <c r="F10" s="92" t="s">
        <v>42</v>
      </c>
      <c r="G10" s="28">
        <v>1001.26</v>
      </c>
      <c r="H10" s="28">
        <v>-0.16</v>
      </c>
      <c r="I10" s="38">
        <f t="shared" ref="I10:I28" si="0">G10+H10</f>
        <v>1001.1</v>
      </c>
      <c r="J10" s="37">
        <v>1005.58</v>
      </c>
      <c r="K10" s="28">
        <f t="shared" ref="K10:K28" si="1">-(J10*((0.0001634)*E10)/(1+(0.0001818*E10)))</f>
        <v>-3.3885018668645031</v>
      </c>
      <c r="L10" s="28">
        <f t="shared" ref="L10:L28" si="2">J10*((979.949-980.665)/(980.665))</f>
        <v>-0.73419086028359148</v>
      </c>
      <c r="M10" s="48">
        <f t="shared" ref="M10:M28" si="3">J10+K10+L10</f>
        <v>1001.4573072728519</v>
      </c>
      <c r="N10" s="29">
        <f t="shared" ref="N10:N28" si="4">M10-I10</f>
        <v>0.35730727285192643</v>
      </c>
    </row>
    <row r="11" spans="2:14" ht="15" customHeight="1">
      <c r="B11" s="47">
        <v>3</v>
      </c>
      <c r="C11" s="89">
        <v>41604</v>
      </c>
      <c r="D11" s="26">
        <v>0.4861111111111111</v>
      </c>
      <c r="E11" s="27">
        <v>21</v>
      </c>
      <c r="F11" s="92" t="s">
        <v>42</v>
      </c>
      <c r="G11" s="28">
        <v>1001.3</v>
      </c>
      <c r="H11" s="28">
        <v>-0.16</v>
      </c>
      <c r="I11" s="38">
        <f t="shared" si="0"/>
        <v>1001.14</v>
      </c>
      <c r="J11" s="37">
        <v>1005.45</v>
      </c>
      <c r="K11" s="28">
        <f t="shared" si="1"/>
        <v>-3.4369794299324044</v>
      </c>
      <c r="L11" s="28">
        <f t="shared" si="2"/>
        <v>-0.73409594509848752</v>
      </c>
      <c r="M11" s="48">
        <f t="shared" si="3"/>
        <v>1001.2789246249691</v>
      </c>
      <c r="N11" s="29">
        <f t="shared" si="4"/>
        <v>0.13892462496914959</v>
      </c>
    </row>
    <row r="12" spans="2:14" ht="15" customHeight="1">
      <c r="B12" s="47">
        <v>4</v>
      </c>
      <c r="C12" s="89">
        <v>41604</v>
      </c>
      <c r="D12" s="26"/>
      <c r="E12" s="27"/>
      <c r="F12" s="92"/>
      <c r="G12" s="28"/>
      <c r="H12" s="28"/>
      <c r="I12" s="38">
        <f t="shared" si="0"/>
        <v>0</v>
      </c>
      <c r="J12" s="37"/>
      <c r="K12" s="28">
        <f t="shared" si="1"/>
        <v>0</v>
      </c>
      <c r="L12" s="28">
        <f t="shared" si="2"/>
        <v>0</v>
      </c>
      <c r="M12" s="48">
        <f t="shared" si="3"/>
        <v>0</v>
      </c>
      <c r="N12" s="29">
        <f t="shared" si="4"/>
        <v>0</v>
      </c>
    </row>
    <row r="13" spans="2:14" ht="15" customHeight="1">
      <c r="B13" s="47">
        <v>5</v>
      </c>
      <c r="C13" s="89">
        <v>41604</v>
      </c>
      <c r="D13" s="26"/>
      <c r="E13" s="27"/>
      <c r="F13" s="92"/>
      <c r="G13" s="28"/>
      <c r="H13" s="28"/>
      <c r="I13" s="38">
        <f t="shared" si="0"/>
        <v>0</v>
      </c>
      <c r="J13" s="37"/>
      <c r="K13" s="28">
        <f t="shared" si="1"/>
        <v>0</v>
      </c>
      <c r="L13" s="28">
        <f t="shared" si="2"/>
        <v>0</v>
      </c>
      <c r="M13" s="48">
        <f t="shared" si="3"/>
        <v>0</v>
      </c>
      <c r="N13" s="29">
        <f t="shared" si="4"/>
        <v>0</v>
      </c>
    </row>
    <row r="14" spans="2:14" ht="15" customHeight="1">
      <c r="B14" s="47">
        <v>6</v>
      </c>
      <c r="C14" s="89">
        <v>41604</v>
      </c>
      <c r="D14" s="26"/>
      <c r="E14" s="27"/>
      <c r="F14" s="92"/>
      <c r="G14" s="28"/>
      <c r="H14" s="28"/>
      <c r="I14" s="38">
        <f t="shared" si="0"/>
        <v>0</v>
      </c>
      <c r="J14" s="37"/>
      <c r="K14" s="28">
        <f t="shared" si="1"/>
        <v>0</v>
      </c>
      <c r="L14" s="28">
        <f t="shared" si="2"/>
        <v>0</v>
      </c>
      <c r="M14" s="48">
        <f t="shared" si="3"/>
        <v>0</v>
      </c>
      <c r="N14" s="29">
        <f t="shared" si="4"/>
        <v>0</v>
      </c>
    </row>
    <row r="15" spans="2:14" ht="15" customHeight="1">
      <c r="B15" s="47">
        <v>7</v>
      </c>
      <c r="C15" s="89">
        <v>41604</v>
      </c>
      <c r="D15" s="26"/>
      <c r="E15" s="27"/>
      <c r="F15" s="92"/>
      <c r="G15" s="28"/>
      <c r="H15" s="28"/>
      <c r="I15" s="38">
        <f t="shared" si="0"/>
        <v>0</v>
      </c>
      <c r="J15" s="37"/>
      <c r="K15" s="28">
        <f t="shared" si="1"/>
        <v>0</v>
      </c>
      <c r="L15" s="28">
        <f t="shared" si="2"/>
        <v>0</v>
      </c>
      <c r="M15" s="48">
        <f t="shared" si="3"/>
        <v>0</v>
      </c>
      <c r="N15" s="29">
        <f t="shared" si="4"/>
        <v>0</v>
      </c>
    </row>
    <row r="16" spans="2:14" ht="15" customHeight="1">
      <c r="B16" s="47">
        <v>8</v>
      </c>
      <c r="C16" s="89">
        <v>41604</v>
      </c>
      <c r="D16" s="26"/>
      <c r="E16" s="27"/>
      <c r="F16" s="92"/>
      <c r="G16" s="28"/>
      <c r="H16" s="28"/>
      <c r="I16" s="38">
        <f t="shared" si="0"/>
        <v>0</v>
      </c>
      <c r="J16" s="37"/>
      <c r="K16" s="28">
        <f t="shared" si="1"/>
        <v>0</v>
      </c>
      <c r="L16" s="28">
        <f t="shared" si="2"/>
        <v>0</v>
      </c>
      <c r="M16" s="48">
        <f t="shared" si="3"/>
        <v>0</v>
      </c>
      <c r="N16" s="29">
        <f t="shared" si="4"/>
        <v>0</v>
      </c>
    </row>
    <row r="17" spans="2:14" ht="15" customHeight="1">
      <c r="B17" s="47">
        <v>9</v>
      </c>
      <c r="C17" s="89">
        <v>41604</v>
      </c>
      <c r="D17" s="26"/>
      <c r="E17" s="27"/>
      <c r="F17" s="92"/>
      <c r="G17" s="28"/>
      <c r="H17" s="28"/>
      <c r="I17" s="38">
        <f t="shared" si="0"/>
        <v>0</v>
      </c>
      <c r="J17" s="37"/>
      <c r="K17" s="28">
        <f t="shared" si="1"/>
        <v>0</v>
      </c>
      <c r="L17" s="28">
        <f t="shared" si="2"/>
        <v>0</v>
      </c>
      <c r="M17" s="48">
        <f t="shared" si="3"/>
        <v>0</v>
      </c>
      <c r="N17" s="29">
        <f t="shared" si="4"/>
        <v>0</v>
      </c>
    </row>
    <row r="18" spans="2:14" ht="15" customHeight="1">
      <c r="B18" s="47">
        <v>10</v>
      </c>
      <c r="C18" s="89"/>
      <c r="D18" s="26"/>
      <c r="E18" s="27"/>
      <c r="F18" s="92"/>
      <c r="G18" s="28"/>
      <c r="H18" s="28"/>
      <c r="I18" s="38">
        <f t="shared" si="0"/>
        <v>0</v>
      </c>
      <c r="J18" s="37"/>
      <c r="K18" s="28">
        <f t="shared" si="1"/>
        <v>0</v>
      </c>
      <c r="L18" s="28">
        <f t="shared" si="2"/>
        <v>0</v>
      </c>
      <c r="M18" s="48">
        <f t="shared" si="3"/>
        <v>0</v>
      </c>
      <c r="N18" s="29">
        <f t="shared" si="4"/>
        <v>0</v>
      </c>
    </row>
    <row r="19" spans="2:14" ht="15" customHeight="1">
      <c r="B19" s="47">
        <v>11</v>
      </c>
      <c r="C19" s="89"/>
      <c r="D19" s="26"/>
      <c r="E19" s="27"/>
      <c r="F19" s="92"/>
      <c r="G19" s="28"/>
      <c r="H19" s="28"/>
      <c r="I19" s="38">
        <f t="shared" si="0"/>
        <v>0</v>
      </c>
      <c r="J19" s="37"/>
      <c r="K19" s="28">
        <f t="shared" si="1"/>
        <v>0</v>
      </c>
      <c r="L19" s="28">
        <f t="shared" si="2"/>
        <v>0</v>
      </c>
      <c r="M19" s="48">
        <f t="shared" si="3"/>
        <v>0</v>
      </c>
      <c r="N19" s="29">
        <f t="shared" si="4"/>
        <v>0</v>
      </c>
    </row>
    <row r="20" spans="2:14" ht="15" customHeight="1">
      <c r="B20" s="47">
        <v>12</v>
      </c>
      <c r="C20" s="89"/>
      <c r="D20" s="26"/>
      <c r="E20" s="27"/>
      <c r="F20" s="92"/>
      <c r="G20" s="28"/>
      <c r="H20" s="28"/>
      <c r="I20" s="38">
        <f t="shared" si="0"/>
        <v>0</v>
      </c>
      <c r="J20" s="37"/>
      <c r="K20" s="28">
        <f t="shared" si="1"/>
        <v>0</v>
      </c>
      <c r="L20" s="28">
        <f t="shared" si="2"/>
        <v>0</v>
      </c>
      <c r="M20" s="48">
        <f t="shared" si="3"/>
        <v>0</v>
      </c>
      <c r="N20" s="29">
        <f t="shared" si="4"/>
        <v>0</v>
      </c>
    </row>
    <row r="21" spans="2:14" ht="15" customHeight="1">
      <c r="B21" s="47">
        <v>13</v>
      </c>
      <c r="C21" s="89"/>
      <c r="D21" s="26"/>
      <c r="E21" s="27"/>
      <c r="F21" s="92"/>
      <c r="G21" s="28"/>
      <c r="H21" s="28"/>
      <c r="I21" s="38">
        <f t="shared" si="0"/>
        <v>0</v>
      </c>
      <c r="J21" s="37"/>
      <c r="K21" s="28">
        <f t="shared" si="1"/>
        <v>0</v>
      </c>
      <c r="L21" s="28">
        <f t="shared" si="2"/>
        <v>0</v>
      </c>
      <c r="M21" s="48">
        <f t="shared" si="3"/>
        <v>0</v>
      </c>
      <c r="N21" s="29">
        <f t="shared" si="4"/>
        <v>0</v>
      </c>
    </row>
    <row r="22" spans="2:14" ht="15" customHeight="1">
      <c r="B22" s="47">
        <v>14</v>
      </c>
      <c r="C22" s="89"/>
      <c r="D22" s="26"/>
      <c r="E22" s="27"/>
      <c r="F22" s="92"/>
      <c r="G22" s="28"/>
      <c r="H22" s="28"/>
      <c r="I22" s="38">
        <f t="shared" si="0"/>
        <v>0</v>
      </c>
      <c r="J22" s="37"/>
      <c r="K22" s="28">
        <f t="shared" si="1"/>
        <v>0</v>
      </c>
      <c r="L22" s="28">
        <f t="shared" si="2"/>
        <v>0</v>
      </c>
      <c r="M22" s="48">
        <f t="shared" si="3"/>
        <v>0</v>
      </c>
      <c r="N22" s="29">
        <f t="shared" si="4"/>
        <v>0</v>
      </c>
    </row>
    <row r="23" spans="2:14" ht="15" customHeight="1">
      <c r="B23" s="47">
        <v>15</v>
      </c>
      <c r="C23" s="89"/>
      <c r="D23" s="26"/>
      <c r="E23" s="27"/>
      <c r="F23" s="92"/>
      <c r="G23" s="28"/>
      <c r="H23" s="28"/>
      <c r="I23" s="38">
        <f t="shared" si="0"/>
        <v>0</v>
      </c>
      <c r="J23" s="37"/>
      <c r="K23" s="28">
        <f t="shared" si="1"/>
        <v>0</v>
      </c>
      <c r="L23" s="28">
        <f t="shared" si="2"/>
        <v>0</v>
      </c>
      <c r="M23" s="48">
        <f t="shared" si="3"/>
        <v>0</v>
      </c>
      <c r="N23" s="29">
        <f t="shared" si="4"/>
        <v>0</v>
      </c>
    </row>
    <row r="24" spans="2:14" ht="15" customHeight="1">
      <c r="B24" s="47">
        <v>16</v>
      </c>
      <c r="C24" s="89"/>
      <c r="D24" s="26"/>
      <c r="E24" s="27"/>
      <c r="F24" s="92"/>
      <c r="G24" s="28"/>
      <c r="H24" s="28"/>
      <c r="I24" s="38">
        <f t="shared" si="0"/>
        <v>0</v>
      </c>
      <c r="J24" s="37"/>
      <c r="K24" s="28">
        <f t="shared" si="1"/>
        <v>0</v>
      </c>
      <c r="L24" s="28">
        <f t="shared" si="2"/>
        <v>0</v>
      </c>
      <c r="M24" s="48">
        <f t="shared" si="3"/>
        <v>0</v>
      </c>
      <c r="N24" s="29">
        <f t="shared" si="4"/>
        <v>0</v>
      </c>
    </row>
    <row r="25" spans="2:14" ht="15" customHeight="1">
      <c r="B25" s="47">
        <v>17</v>
      </c>
      <c r="C25" s="89"/>
      <c r="D25" s="26"/>
      <c r="E25" s="27"/>
      <c r="F25" s="92"/>
      <c r="G25" s="28"/>
      <c r="H25" s="28"/>
      <c r="I25" s="38">
        <f t="shared" si="0"/>
        <v>0</v>
      </c>
      <c r="J25" s="37"/>
      <c r="K25" s="28">
        <f t="shared" si="1"/>
        <v>0</v>
      </c>
      <c r="L25" s="28">
        <f t="shared" si="2"/>
        <v>0</v>
      </c>
      <c r="M25" s="48">
        <f t="shared" si="3"/>
        <v>0</v>
      </c>
      <c r="N25" s="29">
        <f t="shared" si="4"/>
        <v>0</v>
      </c>
    </row>
    <row r="26" spans="2:14" ht="15" customHeight="1">
      <c r="B26" s="47">
        <v>18</v>
      </c>
      <c r="C26" s="89"/>
      <c r="D26" s="26"/>
      <c r="E26" s="27"/>
      <c r="F26" s="92"/>
      <c r="G26" s="28"/>
      <c r="H26" s="28"/>
      <c r="I26" s="38">
        <f t="shared" si="0"/>
        <v>0</v>
      </c>
      <c r="J26" s="37"/>
      <c r="K26" s="28">
        <f t="shared" si="1"/>
        <v>0</v>
      </c>
      <c r="L26" s="28">
        <f t="shared" si="2"/>
        <v>0</v>
      </c>
      <c r="M26" s="48">
        <f t="shared" si="3"/>
        <v>0</v>
      </c>
      <c r="N26" s="29">
        <f t="shared" si="4"/>
        <v>0</v>
      </c>
    </row>
    <row r="27" spans="2:14" ht="15" customHeight="1">
      <c r="B27" s="47">
        <v>19</v>
      </c>
      <c r="C27" s="89"/>
      <c r="D27" s="26"/>
      <c r="E27" s="27"/>
      <c r="F27" s="92"/>
      <c r="G27" s="28"/>
      <c r="H27" s="28"/>
      <c r="I27" s="38">
        <f t="shared" si="0"/>
        <v>0</v>
      </c>
      <c r="J27" s="37"/>
      <c r="K27" s="28">
        <f t="shared" si="1"/>
        <v>0</v>
      </c>
      <c r="L27" s="28">
        <f t="shared" si="2"/>
        <v>0</v>
      </c>
      <c r="M27" s="48">
        <f t="shared" si="3"/>
        <v>0</v>
      </c>
      <c r="N27" s="29">
        <f t="shared" si="4"/>
        <v>0</v>
      </c>
    </row>
    <row r="28" spans="2:14" ht="15" customHeight="1" thickBot="1">
      <c r="B28" s="49">
        <v>20</v>
      </c>
      <c r="C28" s="90"/>
      <c r="D28" s="50"/>
      <c r="E28" s="51"/>
      <c r="F28" s="93"/>
      <c r="G28" s="52"/>
      <c r="H28" s="52"/>
      <c r="I28" s="53">
        <f t="shared" si="0"/>
        <v>0</v>
      </c>
      <c r="J28" s="54"/>
      <c r="K28" s="52">
        <f t="shared" si="1"/>
        <v>0</v>
      </c>
      <c r="L28" s="52">
        <f t="shared" si="2"/>
        <v>0</v>
      </c>
      <c r="M28" s="55">
        <f t="shared" si="3"/>
        <v>0</v>
      </c>
      <c r="N28" s="30">
        <f t="shared" si="4"/>
        <v>0</v>
      </c>
    </row>
    <row r="29" spans="2:14" ht="15" customHeight="1" thickBot="1">
      <c r="B29" s="31"/>
      <c r="C29" s="31"/>
      <c r="D29" s="31"/>
      <c r="E29" s="32"/>
      <c r="F29" s="32"/>
      <c r="G29" s="32"/>
      <c r="H29" s="32"/>
      <c r="I29" s="32"/>
      <c r="J29" s="32"/>
      <c r="K29" s="32"/>
      <c r="L29" s="148" t="s">
        <v>5</v>
      </c>
      <c r="M29" s="149"/>
      <c r="N29" s="33">
        <f>AVERAGE(N9:N28)</f>
        <v>2.9769023861024379E-2</v>
      </c>
    </row>
    <row r="30" spans="2:14" ht="15" customHeight="1">
      <c r="B30" s="31"/>
      <c r="C30" s="31"/>
      <c r="D30" s="31"/>
      <c r="E30" s="32"/>
      <c r="F30" s="32"/>
      <c r="G30" s="32"/>
      <c r="H30" s="32"/>
      <c r="I30" s="32"/>
      <c r="J30" s="32"/>
      <c r="K30" s="32"/>
      <c r="L30" s="150" t="s">
        <v>6</v>
      </c>
      <c r="M30" s="151"/>
      <c r="N30" s="34">
        <f>STDEV(N9:N28)</f>
        <v>8.5555486403132902E-2</v>
      </c>
    </row>
    <row r="31" spans="2:14" ht="15" customHeight="1" thickBot="1">
      <c r="B31" s="31"/>
      <c r="C31" s="152" t="s">
        <v>2</v>
      </c>
      <c r="D31" s="152"/>
      <c r="E31" s="152"/>
      <c r="F31" s="153">
        <f>-(N29)</f>
        <v>-2.9769023861024379E-2</v>
      </c>
      <c r="G31" s="153"/>
      <c r="H31" s="35" t="s">
        <v>0</v>
      </c>
      <c r="I31" s="32"/>
      <c r="J31" s="32"/>
      <c r="K31" s="32"/>
      <c r="L31" s="150" t="s">
        <v>33</v>
      </c>
      <c r="M31" s="151"/>
      <c r="N31" s="29">
        <f>MAX(N9:N28)</f>
        <v>0.35730727285192643</v>
      </c>
    </row>
    <row r="32" spans="2:14" ht="15" customHeight="1" thickTop="1">
      <c r="B32" s="31"/>
      <c r="C32" s="31"/>
      <c r="D32" s="31"/>
      <c r="E32" s="32"/>
      <c r="F32" s="32"/>
      <c r="G32" s="32"/>
      <c r="H32" s="32"/>
      <c r="I32" s="32"/>
      <c r="J32" s="32"/>
      <c r="K32" s="32"/>
      <c r="L32" s="150" t="s">
        <v>34</v>
      </c>
      <c r="M32" s="151"/>
      <c r="N32" s="29">
        <f>MIN(N9:N28)</f>
        <v>0</v>
      </c>
    </row>
    <row r="33" spans="2:14" ht="15" customHeight="1" thickBot="1">
      <c r="B33" s="31"/>
      <c r="C33" s="31"/>
      <c r="D33" s="31"/>
      <c r="E33" s="32"/>
      <c r="F33" s="32"/>
      <c r="G33" s="32"/>
      <c r="H33" s="32"/>
      <c r="I33" s="32"/>
      <c r="J33" s="32"/>
      <c r="K33" s="32"/>
      <c r="L33" s="146" t="s">
        <v>7</v>
      </c>
      <c r="M33" s="147"/>
      <c r="N33" s="56">
        <f>N31-N32</f>
        <v>0.35730727285192643</v>
      </c>
    </row>
    <row r="34" spans="2:14" ht="15.95" customHeight="1">
      <c r="B34" s="31"/>
      <c r="C34" s="31"/>
      <c r="D34" s="31"/>
      <c r="E34" s="32"/>
      <c r="F34" s="32"/>
      <c r="G34" s="32"/>
      <c r="H34" s="32"/>
      <c r="I34" s="32"/>
      <c r="J34" s="32"/>
      <c r="K34" s="36"/>
      <c r="L34" s="32"/>
      <c r="M34" s="32"/>
      <c r="N34" s="32"/>
    </row>
    <row r="35" spans="2:14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</row>
    <row r="36" spans="2:14" ht="15">
      <c r="G36" s="23"/>
      <c r="L36" s="22"/>
    </row>
    <row r="37" spans="2:14" ht="15">
      <c r="C37" s="22"/>
      <c r="I37" s="23"/>
      <c r="J37" s="22"/>
    </row>
    <row r="38" spans="2:14" ht="14.25">
      <c r="G38" s="22"/>
      <c r="H38" s="22"/>
      <c r="L38" s="22"/>
    </row>
    <row r="39" spans="2:14" ht="15">
      <c r="G39" s="23"/>
      <c r="I39" s="24"/>
    </row>
    <row r="40" spans="2:14" ht="14.25">
      <c r="G40" s="22"/>
      <c r="L40" s="22"/>
    </row>
    <row r="41" spans="2:14" ht="14.25">
      <c r="I41" s="22"/>
    </row>
    <row r="42" spans="2:14" ht="14.25">
      <c r="G42" s="22"/>
    </row>
    <row r="43" spans="2:14" ht="14.25">
      <c r="I43" s="25"/>
    </row>
  </sheetData>
  <mergeCells count="28">
    <mergeCell ref="C5:F5"/>
    <mergeCell ref="B1:N1"/>
    <mergeCell ref="C2:E2"/>
    <mergeCell ref="J2:M2"/>
    <mergeCell ref="C3:G3"/>
    <mergeCell ref="C4:G4"/>
    <mergeCell ref="B6:B8"/>
    <mergeCell ref="C6:C8"/>
    <mergeCell ref="D6:D8"/>
    <mergeCell ref="E6:E8"/>
    <mergeCell ref="F6:F8"/>
    <mergeCell ref="J6:M6"/>
    <mergeCell ref="N6:N8"/>
    <mergeCell ref="G7:G8"/>
    <mergeCell ref="H7:H8"/>
    <mergeCell ref="I7:I8"/>
    <mergeCell ref="J7:J8"/>
    <mergeCell ref="K7:K8"/>
    <mergeCell ref="L7:L8"/>
    <mergeCell ref="M7:M8"/>
    <mergeCell ref="G6:I6"/>
    <mergeCell ref="L33:M33"/>
    <mergeCell ref="L29:M29"/>
    <mergeCell ref="L30:M30"/>
    <mergeCell ref="C31:E31"/>
    <mergeCell ref="F31:G31"/>
    <mergeCell ref="L31:M31"/>
    <mergeCell ref="L32:M32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3"/>
  <sheetViews>
    <sheetView workbookViewId="0">
      <selection activeCell="C4" sqref="C4:G4"/>
    </sheetView>
  </sheetViews>
  <sheetFormatPr defaultRowHeight="13.5"/>
  <cols>
    <col min="1" max="1" width="2" customWidth="1"/>
    <col min="2" max="2" width="6.5" customWidth="1"/>
    <col min="3" max="3" width="15.125" customWidth="1"/>
    <col min="4" max="4" width="7.75" customWidth="1"/>
    <col min="5" max="5" width="10.625" customWidth="1"/>
    <col min="6" max="6" width="10.375" customWidth="1"/>
    <col min="7" max="7" width="10" customWidth="1"/>
    <col min="8" max="8" width="10.875" customWidth="1"/>
    <col min="9" max="9" width="10" customWidth="1"/>
    <col min="10" max="10" width="13" customWidth="1"/>
    <col min="11" max="11" width="9.25" customWidth="1"/>
    <col min="12" max="12" width="9.625" customWidth="1"/>
    <col min="13" max="13" width="12.125" customWidth="1"/>
    <col min="14" max="14" width="13.625" customWidth="1"/>
  </cols>
  <sheetData>
    <row r="1" spans="2:14" ht="36" customHeight="1">
      <c r="B1" s="183" t="s">
        <v>43</v>
      </c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</row>
    <row r="2" spans="2:14" ht="15" customHeight="1">
      <c r="B2" s="1"/>
      <c r="C2" s="184" t="s">
        <v>28</v>
      </c>
      <c r="D2" s="184"/>
      <c r="E2" s="184"/>
      <c r="F2" s="57"/>
      <c r="G2" s="57"/>
      <c r="H2" s="57"/>
      <c r="I2" s="57"/>
      <c r="J2" s="184" t="s">
        <v>50</v>
      </c>
      <c r="K2" s="184"/>
      <c r="L2" s="184"/>
      <c r="M2" s="185"/>
      <c r="N2" s="1"/>
    </row>
    <row r="3" spans="2:14" ht="15" customHeight="1">
      <c r="C3" s="184" t="s">
        <v>37</v>
      </c>
      <c r="D3" s="184"/>
      <c r="E3" s="184"/>
      <c r="F3" s="185"/>
      <c r="G3" s="185"/>
      <c r="H3" s="58"/>
      <c r="I3" s="58"/>
      <c r="J3" s="58" t="s">
        <v>51</v>
      </c>
      <c r="K3" s="58"/>
      <c r="L3" s="58"/>
    </row>
    <row r="4" spans="2:14" ht="15" customHeight="1">
      <c r="C4" s="186" t="s">
        <v>46</v>
      </c>
      <c r="D4" s="186"/>
      <c r="E4" s="186"/>
      <c r="F4" s="185"/>
      <c r="G4" s="185"/>
      <c r="H4" s="58"/>
      <c r="I4" s="58"/>
      <c r="J4" s="58"/>
      <c r="K4" s="58"/>
      <c r="L4" s="58"/>
    </row>
    <row r="5" spans="2:14" ht="15" customHeight="1" thickBot="1">
      <c r="C5" s="181" t="s">
        <v>47</v>
      </c>
      <c r="D5" s="181"/>
      <c r="E5" s="181"/>
      <c r="F5" s="182"/>
      <c r="G5" s="58"/>
      <c r="H5" s="58"/>
      <c r="I5" s="58"/>
      <c r="J5" s="58"/>
      <c r="K5" s="58"/>
      <c r="L5" s="58"/>
    </row>
    <row r="6" spans="2:14" ht="15" customHeight="1">
      <c r="B6" s="174" t="s">
        <v>48</v>
      </c>
      <c r="C6" s="179" t="s">
        <v>44</v>
      </c>
      <c r="D6" s="178" t="s">
        <v>9</v>
      </c>
      <c r="E6" s="178" t="s">
        <v>29</v>
      </c>
      <c r="F6" s="179" t="s">
        <v>10</v>
      </c>
      <c r="G6" s="171" t="s">
        <v>30</v>
      </c>
      <c r="H6" s="172"/>
      <c r="I6" s="173"/>
      <c r="J6" s="154" t="s">
        <v>31</v>
      </c>
      <c r="K6" s="155"/>
      <c r="L6" s="155"/>
      <c r="M6" s="156"/>
      <c r="N6" s="157" t="s">
        <v>35</v>
      </c>
    </row>
    <row r="7" spans="2:14" ht="15" customHeight="1">
      <c r="B7" s="175"/>
      <c r="C7" s="177"/>
      <c r="D7" s="168"/>
      <c r="E7" s="168"/>
      <c r="F7" s="180"/>
      <c r="G7" s="160" t="s">
        <v>24</v>
      </c>
      <c r="H7" s="162" t="s">
        <v>2</v>
      </c>
      <c r="I7" s="164" t="s">
        <v>3</v>
      </c>
      <c r="J7" s="166" t="s">
        <v>32</v>
      </c>
      <c r="K7" s="162" t="s">
        <v>11</v>
      </c>
      <c r="L7" s="162" t="s">
        <v>4</v>
      </c>
      <c r="M7" s="169" t="s">
        <v>3</v>
      </c>
      <c r="N7" s="158"/>
    </row>
    <row r="8" spans="2:14" ht="18" customHeight="1" thickBot="1">
      <c r="B8" s="175"/>
      <c r="C8" s="160"/>
      <c r="D8" s="168"/>
      <c r="E8" s="168"/>
      <c r="F8" s="162"/>
      <c r="G8" s="161"/>
      <c r="H8" s="163"/>
      <c r="I8" s="165"/>
      <c r="J8" s="167"/>
      <c r="K8" s="168"/>
      <c r="L8" s="168"/>
      <c r="M8" s="170"/>
      <c r="N8" s="159"/>
    </row>
    <row r="9" spans="2:14" ht="15" customHeight="1">
      <c r="B9" s="45">
        <v>1</v>
      </c>
      <c r="C9" s="88"/>
      <c r="D9" s="39"/>
      <c r="E9" s="110"/>
      <c r="F9" s="109" t="s">
        <v>45</v>
      </c>
      <c r="G9" s="112"/>
      <c r="H9" s="112"/>
      <c r="I9" s="42">
        <f>G9+H9</f>
        <v>0</v>
      </c>
      <c r="J9" s="114"/>
      <c r="K9" s="41">
        <f>-(J9*((0.0001634)*E9)/(1+(0.0001818*E9)))</f>
        <v>0</v>
      </c>
      <c r="L9" s="41">
        <f>J9*((979.949-980.665)/(980.665))</f>
        <v>0</v>
      </c>
      <c r="M9" s="46">
        <f>J9+K9+L9</f>
        <v>0</v>
      </c>
      <c r="N9" s="44">
        <f>M9-I9</f>
        <v>0</v>
      </c>
    </row>
    <row r="10" spans="2:14" ht="15" customHeight="1">
      <c r="B10" s="47">
        <v>2</v>
      </c>
      <c r="C10" s="89"/>
      <c r="D10" s="26"/>
      <c r="E10" s="111"/>
      <c r="F10" s="92" t="s">
        <v>45</v>
      </c>
      <c r="G10" s="113"/>
      <c r="H10" s="113"/>
      <c r="I10" s="38">
        <f t="shared" ref="I10:I28" si="0">G10+H10</f>
        <v>0</v>
      </c>
      <c r="J10" s="115"/>
      <c r="K10" s="28">
        <f t="shared" ref="K10:K28" si="1">-(J10*((0.0001634)*E10)/(1+(0.0001818*E10)))</f>
        <v>0</v>
      </c>
      <c r="L10" s="28">
        <f t="shared" ref="L10:L28" si="2">J10*((979.949-980.665)/(980.665))</f>
        <v>0</v>
      </c>
      <c r="M10" s="48">
        <f t="shared" ref="M10:M28" si="3">J10+K10+L10</f>
        <v>0</v>
      </c>
      <c r="N10" s="29">
        <f t="shared" ref="N10:N28" si="4">M10-I10</f>
        <v>0</v>
      </c>
    </row>
    <row r="11" spans="2:14" ht="15" customHeight="1">
      <c r="B11" s="47">
        <v>3</v>
      </c>
      <c r="C11" s="89"/>
      <c r="D11" s="26"/>
      <c r="E11" s="111"/>
      <c r="F11" s="92" t="s">
        <v>45</v>
      </c>
      <c r="G11" s="113"/>
      <c r="H11" s="113"/>
      <c r="I11" s="38">
        <f t="shared" si="0"/>
        <v>0</v>
      </c>
      <c r="J11" s="115"/>
      <c r="K11" s="28">
        <f t="shared" si="1"/>
        <v>0</v>
      </c>
      <c r="L11" s="28">
        <f t="shared" si="2"/>
        <v>0</v>
      </c>
      <c r="M11" s="48">
        <f t="shared" si="3"/>
        <v>0</v>
      </c>
      <c r="N11" s="29">
        <f t="shared" si="4"/>
        <v>0</v>
      </c>
    </row>
    <row r="12" spans="2:14" ht="15" customHeight="1">
      <c r="B12" s="47">
        <v>4</v>
      </c>
      <c r="C12" s="89"/>
      <c r="D12" s="26"/>
      <c r="E12" s="111"/>
      <c r="F12" s="92" t="s">
        <v>45</v>
      </c>
      <c r="G12" s="113"/>
      <c r="H12" s="113"/>
      <c r="I12" s="38">
        <f t="shared" si="0"/>
        <v>0</v>
      </c>
      <c r="J12" s="115"/>
      <c r="K12" s="28">
        <f t="shared" si="1"/>
        <v>0</v>
      </c>
      <c r="L12" s="28">
        <f t="shared" si="2"/>
        <v>0</v>
      </c>
      <c r="M12" s="48">
        <f t="shared" si="3"/>
        <v>0</v>
      </c>
      <c r="N12" s="29">
        <f t="shared" si="4"/>
        <v>0</v>
      </c>
    </row>
    <row r="13" spans="2:14" ht="15" customHeight="1">
      <c r="B13" s="47">
        <v>5</v>
      </c>
      <c r="C13" s="89"/>
      <c r="D13" s="26"/>
      <c r="E13" s="111"/>
      <c r="F13" s="92" t="s">
        <v>45</v>
      </c>
      <c r="G13" s="113"/>
      <c r="H13" s="113"/>
      <c r="I13" s="38">
        <f t="shared" si="0"/>
        <v>0</v>
      </c>
      <c r="J13" s="115"/>
      <c r="K13" s="28">
        <f t="shared" si="1"/>
        <v>0</v>
      </c>
      <c r="L13" s="28">
        <f t="shared" si="2"/>
        <v>0</v>
      </c>
      <c r="M13" s="48">
        <f t="shared" si="3"/>
        <v>0</v>
      </c>
      <c r="N13" s="29">
        <f t="shared" si="4"/>
        <v>0</v>
      </c>
    </row>
    <row r="14" spans="2:14" ht="15" customHeight="1">
      <c r="B14" s="47">
        <v>6</v>
      </c>
      <c r="C14" s="89"/>
      <c r="D14" s="26"/>
      <c r="E14" s="111"/>
      <c r="F14" s="92" t="s">
        <v>45</v>
      </c>
      <c r="G14" s="113"/>
      <c r="H14" s="113"/>
      <c r="I14" s="38">
        <f t="shared" si="0"/>
        <v>0</v>
      </c>
      <c r="J14" s="115"/>
      <c r="K14" s="28">
        <f t="shared" si="1"/>
        <v>0</v>
      </c>
      <c r="L14" s="28">
        <f t="shared" si="2"/>
        <v>0</v>
      </c>
      <c r="M14" s="48">
        <f t="shared" si="3"/>
        <v>0</v>
      </c>
      <c r="N14" s="29">
        <f t="shared" si="4"/>
        <v>0</v>
      </c>
    </row>
    <row r="15" spans="2:14" ht="15" customHeight="1">
      <c r="B15" s="47">
        <v>7</v>
      </c>
      <c r="C15" s="89"/>
      <c r="D15" s="26"/>
      <c r="E15" s="111"/>
      <c r="F15" s="92" t="s">
        <v>45</v>
      </c>
      <c r="G15" s="113"/>
      <c r="H15" s="113"/>
      <c r="I15" s="38">
        <f t="shared" si="0"/>
        <v>0</v>
      </c>
      <c r="J15" s="115"/>
      <c r="K15" s="28">
        <f t="shared" si="1"/>
        <v>0</v>
      </c>
      <c r="L15" s="28">
        <f t="shared" si="2"/>
        <v>0</v>
      </c>
      <c r="M15" s="48">
        <f t="shared" si="3"/>
        <v>0</v>
      </c>
      <c r="N15" s="29">
        <f t="shared" si="4"/>
        <v>0</v>
      </c>
    </row>
    <row r="16" spans="2:14" ht="15" customHeight="1">
      <c r="B16" s="47">
        <v>8</v>
      </c>
      <c r="C16" s="89"/>
      <c r="D16" s="26"/>
      <c r="E16" s="111"/>
      <c r="F16" s="92" t="s">
        <v>45</v>
      </c>
      <c r="G16" s="113"/>
      <c r="H16" s="113"/>
      <c r="I16" s="38">
        <f t="shared" si="0"/>
        <v>0</v>
      </c>
      <c r="J16" s="115"/>
      <c r="K16" s="28">
        <f t="shared" si="1"/>
        <v>0</v>
      </c>
      <c r="L16" s="28">
        <f t="shared" si="2"/>
        <v>0</v>
      </c>
      <c r="M16" s="48">
        <f t="shared" si="3"/>
        <v>0</v>
      </c>
      <c r="N16" s="29">
        <f t="shared" si="4"/>
        <v>0</v>
      </c>
    </row>
    <row r="17" spans="2:14" ht="15" customHeight="1">
      <c r="B17" s="47">
        <v>9</v>
      </c>
      <c r="C17" s="89"/>
      <c r="D17" s="26"/>
      <c r="E17" s="139"/>
      <c r="F17" s="140"/>
      <c r="G17" s="141"/>
      <c r="H17" s="141"/>
      <c r="I17" s="38">
        <f t="shared" si="0"/>
        <v>0</v>
      </c>
      <c r="J17" s="142"/>
      <c r="K17" s="28">
        <f t="shared" si="1"/>
        <v>0</v>
      </c>
      <c r="L17" s="28">
        <f t="shared" si="2"/>
        <v>0</v>
      </c>
      <c r="M17" s="48">
        <f t="shared" si="3"/>
        <v>0</v>
      </c>
      <c r="N17" s="29">
        <f t="shared" si="4"/>
        <v>0</v>
      </c>
    </row>
    <row r="18" spans="2:14" ht="15" customHeight="1">
      <c r="B18" s="47">
        <v>10</v>
      </c>
      <c r="C18" s="89"/>
      <c r="D18" s="26"/>
      <c r="E18" s="27"/>
      <c r="F18" s="92"/>
      <c r="G18" s="28"/>
      <c r="H18" s="28"/>
      <c r="I18" s="38">
        <f t="shared" si="0"/>
        <v>0</v>
      </c>
      <c r="J18" s="37"/>
      <c r="K18" s="28">
        <f t="shared" si="1"/>
        <v>0</v>
      </c>
      <c r="L18" s="28">
        <f t="shared" si="2"/>
        <v>0</v>
      </c>
      <c r="M18" s="48">
        <f t="shared" si="3"/>
        <v>0</v>
      </c>
      <c r="N18" s="29">
        <f t="shared" si="4"/>
        <v>0</v>
      </c>
    </row>
    <row r="19" spans="2:14" ht="15" customHeight="1">
      <c r="B19" s="47">
        <v>11</v>
      </c>
      <c r="C19" s="127" t="s">
        <v>49</v>
      </c>
      <c r="D19" s="128"/>
      <c r="E19" s="129">
        <v>21</v>
      </c>
      <c r="F19" s="130"/>
      <c r="G19" s="131">
        <v>1014.3</v>
      </c>
      <c r="H19" s="131">
        <v>-0.14000000000000001</v>
      </c>
      <c r="I19" s="132">
        <f t="shared" si="0"/>
        <v>1014.16</v>
      </c>
      <c r="J19" s="133">
        <v>1018.5</v>
      </c>
      <c r="K19" s="131">
        <f t="shared" si="1"/>
        <v>-3.4815888899360021</v>
      </c>
      <c r="L19" s="131">
        <f t="shared" si="2"/>
        <v>-0.74362396944931075</v>
      </c>
      <c r="M19" s="134">
        <f t="shared" si="3"/>
        <v>1014.2747871406146</v>
      </c>
      <c r="N19" s="135">
        <f t="shared" si="4"/>
        <v>0.11478714061468054</v>
      </c>
    </row>
    <row r="20" spans="2:14" ht="15" customHeight="1">
      <c r="B20" s="47">
        <v>12</v>
      </c>
      <c r="C20" s="89"/>
      <c r="D20" s="26"/>
      <c r="E20" s="27"/>
      <c r="F20" s="92"/>
      <c r="G20" s="28"/>
      <c r="H20" s="28"/>
      <c r="I20" s="38">
        <f t="shared" si="0"/>
        <v>0</v>
      </c>
      <c r="J20" s="37"/>
      <c r="K20" s="28">
        <f t="shared" si="1"/>
        <v>0</v>
      </c>
      <c r="L20" s="28">
        <f t="shared" si="2"/>
        <v>0</v>
      </c>
      <c r="M20" s="48">
        <f t="shared" si="3"/>
        <v>0</v>
      </c>
      <c r="N20" s="29">
        <f t="shared" si="4"/>
        <v>0</v>
      </c>
    </row>
    <row r="21" spans="2:14" ht="15" customHeight="1">
      <c r="B21" s="47">
        <v>13</v>
      </c>
      <c r="C21" s="89"/>
      <c r="D21" s="26"/>
      <c r="E21" s="27"/>
      <c r="F21" s="92"/>
      <c r="G21" s="28"/>
      <c r="H21" s="28"/>
      <c r="I21" s="38">
        <f t="shared" si="0"/>
        <v>0</v>
      </c>
      <c r="J21" s="37"/>
      <c r="K21" s="28">
        <f t="shared" si="1"/>
        <v>0</v>
      </c>
      <c r="L21" s="28">
        <f t="shared" si="2"/>
        <v>0</v>
      </c>
      <c r="M21" s="48">
        <f t="shared" si="3"/>
        <v>0</v>
      </c>
      <c r="N21" s="29">
        <f t="shared" si="4"/>
        <v>0</v>
      </c>
    </row>
    <row r="22" spans="2:14" ht="15" customHeight="1">
      <c r="B22" s="47">
        <v>14</v>
      </c>
      <c r="C22" s="89"/>
      <c r="D22" s="26"/>
      <c r="E22" s="27"/>
      <c r="F22" s="92"/>
      <c r="G22" s="28"/>
      <c r="H22" s="28"/>
      <c r="I22" s="38">
        <f t="shared" si="0"/>
        <v>0</v>
      </c>
      <c r="J22" s="37"/>
      <c r="K22" s="28">
        <f t="shared" si="1"/>
        <v>0</v>
      </c>
      <c r="L22" s="28">
        <f t="shared" si="2"/>
        <v>0</v>
      </c>
      <c r="M22" s="48">
        <f t="shared" si="3"/>
        <v>0</v>
      </c>
      <c r="N22" s="29">
        <f t="shared" si="4"/>
        <v>0</v>
      </c>
    </row>
    <row r="23" spans="2:14" ht="15" customHeight="1">
      <c r="B23" s="47">
        <v>15</v>
      </c>
      <c r="C23" s="89"/>
      <c r="D23" s="26"/>
      <c r="E23" s="27"/>
      <c r="F23" s="92"/>
      <c r="G23" s="28"/>
      <c r="H23" s="28"/>
      <c r="I23" s="38">
        <f t="shared" si="0"/>
        <v>0</v>
      </c>
      <c r="J23" s="37"/>
      <c r="K23" s="28">
        <f t="shared" si="1"/>
        <v>0</v>
      </c>
      <c r="L23" s="28">
        <f t="shared" si="2"/>
        <v>0</v>
      </c>
      <c r="M23" s="48">
        <f t="shared" si="3"/>
        <v>0</v>
      </c>
      <c r="N23" s="29">
        <f t="shared" si="4"/>
        <v>0</v>
      </c>
    </row>
    <row r="24" spans="2:14" ht="15" customHeight="1">
      <c r="B24" s="47">
        <v>16</v>
      </c>
      <c r="C24" s="89"/>
      <c r="D24" s="26"/>
      <c r="E24" s="27"/>
      <c r="F24" s="92"/>
      <c r="G24" s="28"/>
      <c r="H24" s="28"/>
      <c r="I24" s="38">
        <f t="shared" si="0"/>
        <v>0</v>
      </c>
      <c r="J24" s="37"/>
      <c r="K24" s="28">
        <f t="shared" si="1"/>
        <v>0</v>
      </c>
      <c r="L24" s="28">
        <f t="shared" si="2"/>
        <v>0</v>
      </c>
      <c r="M24" s="48">
        <f t="shared" si="3"/>
        <v>0</v>
      </c>
      <c r="N24" s="29">
        <f t="shared" si="4"/>
        <v>0</v>
      </c>
    </row>
    <row r="25" spans="2:14" ht="15" customHeight="1">
      <c r="B25" s="47">
        <v>17</v>
      </c>
      <c r="C25" s="89"/>
      <c r="D25" s="26"/>
      <c r="E25" s="27"/>
      <c r="F25" s="92"/>
      <c r="G25" s="28"/>
      <c r="H25" s="28"/>
      <c r="I25" s="38">
        <f t="shared" si="0"/>
        <v>0</v>
      </c>
      <c r="J25" s="37"/>
      <c r="K25" s="28">
        <f t="shared" si="1"/>
        <v>0</v>
      </c>
      <c r="L25" s="28">
        <f t="shared" si="2"/>
        <v>0</v>
      </c>
      <c r="M25" s="48">
        <f t="shared" si="3"/>
        <v>0</v>
      </c>
      <c r="N25" s="29">
        <f t="shared" si="4"/>
        <v>0</v>
      </c>
    </row>
    <row r="26" spans="2:14" ht="15" customHeight="1">
      <c r="B26" s="47">
        <v>18</v>
      </c>
      <c r="C26" s="89"/>
      <c r="D26" s="26"/>
      <c r="E26" s="27"/>
      <c r="F26" s="92"/>
      <c r="G26" s="28"/>
      <c r="H26" s="28"/>
      <c r="I26" s="38">
        <f t="shared" si="0"/>
        <v>0</v>
      </c>
      <c r="J26" s="37"/>
      <c r="K26" s="28">
        <f t="shared" si="1"/>
        <v>0</v>
      </c>
      <c r="L26" s="28">
        <f t="shared" si="2"/>
        <v>0</v>
      </c>
      <c r="M26" s="48">
        <f t="shared" si="3"/>
        <v>0</v>
      </c>
      <c r="N26" s="29">
        <f t="shared" si="4"/>
        <v>0</v>
      </c>
    </row>
    <row r="27" spans="2:14" ht="15" customHeight="1">
      <c r="B27" s="47">
        <v>19</v>
      </c>
      <c r="C27" s="89"/>
      <c r="D27" s="26"/>
      <c r="E27" s="27"/>
      <c r="F27" s="92"/>
      <c r="G27" s="28"/>
      <c r="H27" s="28"/>
      <c r="I27" s="38">
        <f t="shared" si="0"/>
        <v>0</v>
      </c>
      <c r="J27" s="37"/>
      <c r="K27" s="28">
        <f t="shared" si="1"/>
        <v>0</v>
      </c>
      <c r="L27" s="28">
        <f t="shared" si="2"/>
        <v>0</v>
      </c>
      <c r="M27" s="48">
        <f t="shared" si="3"/>
        <v>0</v>
      </c>
      <c r="N27" s="29">
        <f t="shared" si="4"/>
        <v>0</v>
      </c>
    </row>
    <row r="28" spans="2:14" ht="15" customHeight="1" thickBot="1">
      <c r="B28" s="49">
        <v>20</v>
      </c>
      <c r="C28" s="90"/>
      <c r="D28" s="50"/>
      <c r="E28" s="51"/>
      <c r="F28" s="93"/>
      <c r="G28" s="52"/>
      <c r="H28" s="52"/>
      <c r="I28" s="53">
        <f t="shared" si="0"/>
        <v>0</v>
      </c>
      <c r="J28" s="54"/>
      <c r="K28" s="52">
        <f t="shared" si="1"/>
        <v>0</v>
      </c>
      <c r="L28" s="52">
        <f t="shared" si="2"/>
        <v>0</v>
      </c>
      <c r="M28" s="55">
        <f t="shared" si="3"/>
        <v>0</v>
      </c>
      <c r="N28" s="30">
        <f t="shared" si="4"/>
        <v>0</v>
      </c>
    </row>
    <row r="29" spans="2:14" ht="15" customHeight="1" thickBot="1">
      <c r="B29" s="31"/>
      <c r="C29" s="31"/>
      <c r="D29" s="31"/>
      <c r="E29" s="32"/>
      <c r="F29" s="32"/>
      <c r="G29" s="32"/>
      <c r="H29" s="32"/>
      <c r="I29" s="32"/>
      <c r="J29" s="32"/>
      <c r="K29" s="32"/>
      <c r="L29" s="148" t="s">
        <v>5</v>
      </c>
      <c r="M29" s="149"/>
      <c r="N29" s="33">
        <f>AVERAGE(N9:N17)</f>
        <v>0</v>
      </c>
    </row>
    <row r="30" spans="2:14" ht="15" customHeight="1">
      <c r="B30" s="31"/>
      <c r="C30" s="31"/>
      <c r="D30" s="31"/>
      <c r="E30" s="32"/>
      <c r="F30" s="32"/>
      <c r="G30" s="32"/>
      <c r="H30" s="32"/>
      <c r="I30" s="32"/>
      <c r="J30" s="32"/>
      <c r="K30" s="32"/>
      <c r="L30" s="150" t="s">
        <v>6</v>
      </c>
      <c r="M30" s="151"/>
      <c r="N30" s="34">
        <f>STDEV(N9:N28)</f>
        <v>2.5667184935725267E-2</v>
      </c>
    </row>
    <row r="31" spans="2:14" ht="15" customHeight="1" thickBot="1">
      <c r="B31" s="31"/>
      <c r="C31" s="152" t="s">
        <v>2</v>
      </c>
      <c r="D31" s="152"/>
      <c r="E31" s="152"/>
      <c r="F31" s="187">
        <f>-(N29)</f>
        <v>0</v>
      </c>
      <c r="G31" s="187"/>
      <c r="H31" s="35" t="s">
        <v>0</v>
      </c>
      <c r="I31" s="32"/>
      <c r="J31" s="32"/>
      <c r="K31" s="32"/>
      <c r="L31" s="150" t="s">
        <v>33</v>
      </c>
      <c r="M31" s="151"/>
      <c r="N31" s="29">
        <f>MAX(N9:N28)</f>
        <v>0.11478714061468054</v>
      </c>
    </row>
    <row r="32" spans="2:14" ht="15" customHeight="1" thickTop="1">
      <c r="B32" s="31"/>
      <c r="C32" s="31"/>
      <c r="D32" s="31"/>
      <c r="E32" s="32"/>
      <c r="F32" s="32"/>
      <c r="G32" s="32"/>
      <c r="H32" s="32"/>
      <c r="I32" s="32"/>
      <c r="J32" s="32"/>
      <c r="K32" s="32"/>
      <c r="L32" s="150" t="s">
        <v>34</v>
      </c>
      <c r="M32" s="151"/>
      <c r="N32" s="29">
        <f>MIN(N9:N28)</f>
        <v>0</v>
      </c>
    </row>
    <row r="33" spans="2:14" ht="15" customHeight="1" thickBot="1">
      <c r="B33" s="31"/>
      <c r="C33" s="31"/>
      <c r="D33" s="31"/>
      <c r="E33" s="32"/>
      <c r="F33" s="32"/>
      <c r="G33" s="32"/>
      <c r="H33" s="32"/>
      <c r="I33" s="32"/>
      <c r="J33" s="32"/>
      <c r="K33" s="32"/>
      <c r="L33" s="146" t="s">
        <v>7</v>
      </c>
      <c r="M33" s="147"/>
      <c r="N33" s="56">
        <f>N31-N32</f>
        <v>0.11478714061468054</v>
      </c>
    </row>
    <row r="34" spans="2:14" ht="15.95" customHeight="1">
      <c r="B34" s="31"/>
      <c r="C34" s="31"/>
      <c r="D34" s="31"/>
      <c r="E34" s="32"/>
      <c r="F34" s="32"/>
      <c r="G34" s="32"/>
      <c r="H34" s="32"/>
      <c r="I34" s="32"/>
      <c r="J34" s="32"/>
      <c r="K34" s="36"/>
      <c r="L34" s="32"/>
      <c r="M34" s="32"/>
      <c r="N34" s="32"/>
    </row>
    <row r="35" spans="2:14"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</row>
    <row r="36" spans="2:14" ht="15">
      <c r="G36" s="23"/>
      <c r="L36" s="22"/>
    </row>
    <row r="37" spans="2:14" ht="15">
      <c r="C37" s="22"/>
      <c r="I37" s="23"/>
      <c r="J37" s="22"/>
    </row>
    <row r="38" spans="2:14" ht="14.25">
      <c r="G38" s="22"/>
      <c r="H38" s="22"/>
      <c r="L38" s="22"/>
    </row>
    <row r="39" spans="2:14" ht="15">
      <c r="G39" s="23"/>
      <c r="I39" s="24"/>
    </row>
    <row r="40" spans="2:14" ht="14.25">
      <c r="G40" s="22"/>
      <c r="L40" s="22"/>
    </row>
    <row r="41" spans="2:14" ht="14.25">
      <c r="I41" s="22"/>
    </row>
    <row r="42" spans="2:14" ht="14.25">
      <c r="G42" s="22"/>
    </row>
    <row r="43" spans="2:14" ht="14.25">
      <c r="I43" s="25"/>
    </row>
  </sheetData>
  <mergeCells count="28">
    <mergeCell ref="L32:M32"/>
    <mergeCell ref="L33:M33"/>
    <mergeCell ref="N6:N8"/>
    <mergeCell ref="L29:M29"/>
    <mergeCell ref="L30:M30"/>
    <mergeCell ref="J6:M6"/>
    <mergeCell ref="C31:E31"/>
    <mergeCell ref="F31:G31"/>
    <mergeCell ref="L31:M31"/>
    <mergeCell ref="J7:J8"/>
    <mergeCell ref="K7:K8"/>
    <mergeCell ref="L7:L8"/>
    <mergeCell ref="M7:M8"/>
    <mergeCell ref="G7:G8"/>
    <mergeCell ref="H7:H8"/>
    <mergeCell ref="I7:I8"/>
    <mergeCell ref="G6:I6"/>
    <mergeCell ref="C5:F5"/>
    <mergeCell ref="B1:N1"/>
    <mergeCell ref="C2:E2"/>
    <mergeCell ref="J2:M2"/>
    <mergeCell ref="C3:G3"/>
    <mergeCell ref="C4:G4"/>
    <mergeCell ref="B6:B8"/>
    <mergeCell ref="C6:C8"/>
    <mergeCell ref="D6:D8"/>
    <mergeCell ref="E6:E8"/>
    <mergeCell ref="F6:F8"/>
  </mergeCells>
  <phoneticPr fontId="1"/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4"/>
  <sheetViews>
    <sheetView showGridLines="0" topLeftCell="A25" zoomScaleNormal="100" workbookViewId="0">
      <selection activeCell="M47" sqref="M47"/>
    </sheetView>
  </sheetViews>
  <sheetFormatPr defaultRowHeight="13.5"/>
  <cols>
    <col min="1" max="1" width="4" customWidth="1"/>
    <col min="2" max="2" width="7.125" customWidth="1"/>
    <col min="3" max="3" width="9.25" bestFit="1" customWidth="1"/>
    <col min="4" max="5" width="9.625" bestFit="1" customWidth="1"/>
    <col min="6" max="6" width="9.25" customWidth="1"/>
    <col min="7" max="7" width="9.625" customWidth="1"/>
    <col min="8" max="8" width="10.375" bestFit="1" customWidth="1"/>
    <col min="9" max="9" width="8.75" customWidth="1"/>
    <col min="10" max="10" width="10.125" customWidth="1"/>
    <col min="11" max="11" width="8.625" customWidth="1"/>
    <col min="12" max="12" width="10.625" bestFit="1" customWidth="1"/>
  </cols>
  <sheetData>
    <row r="1" spans="1:13" ht="19.5" customHeight="1">
      <c r="B1" s="191" t="s">
        <v>52</v>
      </c>
      <c r="C1" s="191"/>
      <c r="D1" s="191"/>
      <c r="E1" s="191"/>
      <c r="F1" s="191"/>
      <c r="G1" s="191"/>
      <c r="H1" s="191"/>
      <c r="I1" s="191"/>
      <c r="J1" s="191"/>
      <c r="K1" s="191"/>
    </row>
    <row r="2" spans="1:13" ht="5.25" customHeight="1"/>
    <row r="3" spans="1:13" ht="15" customHeight="1">
      <c r="A3" s="2"/>
      <c r="B3" s="199" t="s">
        <v>20</v>
      </c>
      <c r="C3" s="199"/>
      <c r="D3" s="199"/>
      <c r="E3" s="21"/>
      <c r="F3" s="21"/>
      <c r="G3" s="21"/>
      <c r="H3" s="60" t="s">
        <v>72</v>
      </c>
      <c r="I3" s="59"/>
      <c r="J3" s="59"/>
      <c r="K3" s="59"/>
      <c r="L3" s="126"/>
    </row>
    <row r="4" spans="1:13" ht="15" customHeight="1">
      <c r="A4" s="2"/>
      <c r="B4" s="199" t="s">
        <v>68</v>
      </c>
      <c r="C4" s="199"/>
      <c r="D4" s="199"/>
      <c r="E4" s="185"/>
      <c r="F4" s="185"/>
      <c r="G4" s="21"/>
      <c r="H4" s="201" t="s">
        <v>73</v>
      </c>
      <c r="I4" s="228"/>
      <c r="J4" s="228"/>
      <c r="K4" s="228"/>
    </row>
    <row r="5" spans="1:13" ht="15" customHeight="1">
      <c r="A5" s="2"/>
      <c r="B5" s="200" t="s">
        <v>70</v>
      </c>
      <c r="C5" s="200"/>
      <c r="D5" s="200"/>
      <c r="E5" s="21"/>
      <c r="F5" s="21"/>
      <c r="G5" s="21"/>
      <c r="H5" s="201" t="s">
        <v>74</v>
      </c>
      <c r="I5" s="201"/>
      <c r="J5" s="201"/>
      <c r="K5" s="202"/>
    </row>
    <row r="6" spans="1:13" ht="15" customHeight="1">
      <c r="A6" s="2"/>
      <c r="B6" s="200" t="s">
        <v>69</v>
      </c>
      <c r="C6" s="200"/>
      <c r="D6" s="200"/>
      <c r="E6" s="21"/>
      <c r="F6" s="21"/>
      <c r="G6" s="21"/>
      <c r="H6" s="21"/>
      <c r="I6" s="21"/>
      <c r="J6" s="21"/>
      <c r="K6" s="21"/>
    </row>
    <row r="7" spans="1:13" ht="15" customHeight="1">
      <c r="A7" s="2"/>
      <c r="B7" s="224" t="s">
        <v>71</v>
      </c>
      <c r="C7" s="225"/>
      <c r="D7" s="225"/>
      <c r="E7" s="225"/>
      <c r="F7" s="2"/>
      <c r="G7" s="2"/>
      <c r="H7" s="2"/>
      <c r="I7" s="192" t="s">
        <v>75</v>
      </c>
      <c r="J7" s="192"/>
      <c r="K7" s="192"/>
    </row>
    <row r="8" spans="1:13" ht="15" customHeight="1">
      <c r="A8" s="2"/>
      <c r="B8" s="193" t="s">
        <v>13</v>
      </c>
      <c r="C8" s="207" t="s">
        <v>21</v>
      </c>
      <c r="D8" s="208"/>
      <c r="E8" s="209"/>
      <c r="F8" s="195" t="s">
        <v>22</v>
      </c>
      <c r="G8" s="197" t="s">
        <v>25</v>
      </c>
      <c r="H8" s="197" t="s">
        <v>26</v>
      </c>
      <c r="I8" s="203" t="s">
        <v>23</v>
      </c>
      <c r="J8" s="203" t="s">
        <v>27</v>
      </c>
      <c r="K8" s="203" t="s">
        <v>12</v>
      </c>
      <c r="M8" s="23"/>
    </row>
    <row r="9" spans="1:13" ht="15" customHeight="1">
      <c r="A9" s="2"/>
      <c r="B9" s="194"/>
      <c r="C9" s="160" t="s">
        <v>24</v>
      </c>
      <c r="D9" s="162" t="s">
        <v>14</v>
      </c>
      <c r="E9" s="205" t="s">
        <v>3</v>
      </c>
      <c r="F9" s="196"/>
      <c r="G9" s="198"/>
      <c r="H9" s="198"/>
      <c r="I9" s="204"/>
      <c r="J9" s="204"/>
      <c r="K9" s="204"/>
    </row>
    <row r="10" spans="1:13" ht="33.75" customHeight="1">
      <c r="A10" s="2"/>
      <c r="B10" s="194"/>
      <c r="C10" s="226"/>
      <c r="D10" s="227"/>
      <c r="E10" s="206"/>
      <c r="F10" s="196"/>
      <c r="G10" s="198"/>
      <c r="H10" s="198"/>
      <c r="I10" s="204"/>
      <c r="J10" s="204"/>
      <c r="K10" s="204"/>
      <c r="M10" s="23"/>
    </row>
    <row r="11" spans="1:13" ht="13.5" customHeight="1">
      <c r="A11" s="2"/>
      <c r="B11" s="76"/>
      <c r="C11" s="74"/>
      <c r="D11" s="75"/>
      <c r="E11" s="81" t="s">
        <v>15</v>
      </c>
      <c r="F11" s="77" t="s">
        <v>16</v>
      </c>
      <c r="G11" s="78" t="s">
        <v>17</v>
      </c>
      <c r="H11" s="82" t="s">
        <v>18</v>
      </c>
      <c r="I11" s="79"/>
      <c r="J11" s="82" t="s">
        <v>19</v>
      </c>
      <c r="K11" s="80"/>
      <c r="M11" s="23"/>
    </row>
    <row r="12" spans="1:13" ht="15" customHeight="1">
      <c r="A12" s="3"/>
      <c r="B12" s="217">
        <v>1040</v>
      </c>
      <c r="C12" s="8"/>
      <c r="D12" s="9"/>
      <c r="E12" s="66">
        <f>C12+D12</f>
        <v>0</v>
      </c>
      <c r="F12" s="61"/>
      <c r="G12" s="9">
        <f>F12-E12</f>
        <v>0</v>
      </c>
      <c r="H12" s="143" t="s">
        <v>53</v>
      </c>
      <c r="I12" s="10"/>
      <c r="J12" s="83" t="s">
        <v>63</v>
      </c>
      <c r="K12" s="188">
        <f>H13-H40</f>
        <v>0</v>
      </c>
    </row>
    <row r="13" spans="1:13" ht="15" customHeight="1">
      <c r="A13" s="4"/>
      <c r="B13" s="218"/>
      <c r="C13" s="11"/>
      <c r="D13" s="12"/>
      <c r="E13" s="67">
        <f t="shared" ref="E13:E26" si="0">C13+D13</f>
        <v>0</v>
      </c>
      <c r="F13" s="62"/>
      <c r="G13" s="12">
        <f t="shared" ref="G13:G41" si="1">F13-E13</f>
        <v>0</v>
      </c>
      <c r="H13" s="86">
        <f>ROUND(AVERAGE(G12:G14),2)</f>
        <v>0</v>
      </c>
      <c r="I13" s="10"/>
      <c r="J13" s="84">
        <f>INT((H13+H40)/2*100+0.5)/100</f>
        <v>0</v>
      </c>
      <c r="K13" s="189"/>
    </row>
    <row r="14" spans="1:13" ht="15" customHeight="1">
      <c r="A14" s="4"/>
      <c r="B14" s="219"/>
      <c r="C14" s="13"/>
      <c r="D14" s="14"/>
      <c r="E14" s="68">
        <f t="shared" si="0"/>
        <v>0</v>
      </c>
      <c r="F14" s="63"/>
      <c r="G14" s="14">
        <f t="shared" si="1"/>
        <v>0</v>
      </c>
      <c r="H14" s="87"/>
      <c r="I14" s="188">
        <f>ROUND(ABS(H13-H16),2)</f>
        <v>0</v>
      </c>
      <c r="J14" s="85"/>
      <c r="K14" s="190"/>
      <c r="M14" s="23"/>
    </row>
    <row r="15" spans="1:13" ht="15" customHeight="1">
      <c r="A15" s="4"/>
      <c r="B15" s="217">
        <v>1000</v>
      </c>
      <c r="C15" s="116"/>
      <c r="D15" s="117"/>
      <c r="E15" s="66">
        <f t="shared" si="0"/>
        <v>0</v>
      </c>
      <c r="F15" s="122"/>
      <c r="G15" s="9">
        <f t="shared" si="1"/>
        <v>0</v>
      </c>
      <c r="H15" s="143" t="s">
        <v>54</v>
      </c>
      <c r="I15" s="210"/>
      <c r="J15" s="83" t="s">
        <v>65</v>
      </c>
      <c r="K15" s="188">
        <f>H16-H37</f>
        <v>0</v>
      </c>
    </row>
    <row r="16" spans="1:13" ht="15" customHeight="1">
      <c r="A16" s="4"/>
      <c r="B16" s="218"/>
      <c r="C16" s="136"/>
      <c r="D16" s="137"/>
      <c r="E16" s="67">
        <f t="shared" si="0"/>
        <v>0</v>
      </c>
      <c r="F16" s="138"/>
      <c r="G16" s="12">
        <f t="shared" si="1"/>
        <v>0</v>
      </c>
      <c r="H16" s="86">
        <f>ROUND(AVERAGE(G15:G17),2)</f>
        <v>0</v>
      </c>
      <c r="I16" s="10"/>
      <c r="J16" s="84">
        <f>INT((H16+H37)/2*100+0.5)/100</f>
        <v>0</v>
      </c>
      <c r="K16" s="189"/>
      <c r="M16" s="23"/>
    </row>
    <row r="17" spans="1:12" ht="15" customHeight="1">
      <c r="A17" s="4"/>
      <c r="B17" s="218"/>
      <c r="C17" s="116"/>
      <c r="D17" s="118"/>
      <c r="E17" s="69">
        <f t="shared" si="0"/>
        <v>0</v>
      </c>
      <c r="F17" s="123"/>
      <c r="G17" s="15">
        <f t="shared" si="1"/>
        <v>0</v>
      </c>
      <c r="H17" s="87"/>
      <c r="I17" s="188">
        <f>ROUND(ABS(H16-H19),2)</f>
        <v>0</v>
      </c>
      <c r="J17" s="85"/>
      <c r="K17" s="190"/>
    </row>
    <row r="18" spans="1:12" ht="15" customHeight="1">
      <c r="A18" s="215"/>
      <c r="B18" s="212">
        <v>960</v>
      </c>
      <c r="C18" s="119"/>
      <c r="D18" s="117"/>
      <c r="E18" s="66">
        <f t="shared" si="0"/>
        <v>0</v>
      </c>
      <c r="F18" s="122"/>
      <c r="G18" s="9">
        <f t="shared" si="1"/>
        <v>0</v>
      </c>
      <c r="H18" s="143" t="s">
        <v>55</v>
      </c>
      <c r="I18" s="210"/>
      <c r="J18" s="83" t="s">
        <v>64</v>
      </c>
      <c r="K18" s="188">
        <f>H19-H34</f>
        <v>0</v>
      </c>
    </row>
    <row r="19" spans="1:12" ht="15" customHeight="1">
      <c r="A19" s="216"/>
      <c r="B19" s="212"/>
      <c r="C19" s="136"/>
      <c r="D19" s="137"/>
      <c r="E19" s="67">
        <f t="shared" si="0"/>
        <v>0</v>
      </c>
      <c r="F19" s="138"/>
      <c r="G19" s="12">
        <f t="shared" si="1"/>
        <v>0</v>
      </c>
      <c r="H19" s="86">
        <f>ROUND(AVERAGE(G18:G20),2)</f>
        <v>0</v>
      </c>
      <c r="I19" s="10"/>
      <c r="J19" s="84">
        <f>INT((H19+H34)/2*100+0.5)/100</f>
        <v>0</v>
      </c>
      <c r="K19" s="189"/>
    </row>
    <row r="20" spans="1:12" ht="15" customHeight="1">
      <c r="A20" s="216"/>
      <c r="B20" s="212"/>
      <c r="C20" s="120"/>
      <c r="D20" s="121"/>
      <c r="E20" s="68">
        <f t="shared" si="0"/>
        <v>0</v>
      </c>
      <c r="F20" s="124"/>
      <c r="G20" s="14">
        <f t="shared" si="1"/>
        <v>0</v>
      </c>
      <c r="H20" s="87"/>
      <c r="I20" s="188">
        <f>ROUND(ABS(H19-H22),2)</f>
        <v>0</v>
      </c>
      <c r="J20" s="85"/>
      <c r="K20" s="190"/>
    </row>
    <row r="21" spans="1:12" ht="15" customHeight="1">
      <c r="A21" s="216"/>
      <c r="B21" s="212">
        <v>920</v>
      </c>
      <c r="C21" s="10"/>
      <c r="D21" s="15"/>
      <c r="E21" s="69">
        <f t="shared" si="0"/>
        <v>0</v>
      </c>
      <c r="F21" s="64"/>
      <c r="G21" s="15">
        <f t="shared" si="1"/>
        <v>0</v>
      </c>
      <c r="H21" s="144" t="s">
        <v>56</v>
      </c>
      <c r="I21" s="210"/>
      <c r="J21" s="83" t="s">
        <v>66</v>
      </c>
      <c r="K21" s="188">
        <f>H22-H31</f>
        <v>0</v>
      </c>
    </row>
    <row r="22" spans="1:12" ht="15" customHeight="1">
      <c r="A22" s="4"/>
      <c r="B22" s="212"/>
      <c r="C22" s="11"/>
      <c r="D22" s="12"/>
      <c r="E22" s="67">
        <f t="shared" si="0"/>
        <v>0</v>
      </c>
      <c r="F22" s="62"/>
      <c r="G22" s="12">
        <f t="shared" si="1"/>
        <v>0</v>
      </c>
      <c r="H22" s="86">
        <f>ROUND(AVERAGE(G21:G23),2)</f>
        <v>0</v>
      </c>
      <c r="I22" s="10"/>
      <c r="J22" s="84">
        <f>INT((H22+H31)/2*100+0.5)/100</f>
        <v>0</v>
      </c>
      <c r="K22" s="189"/>
    </row>
    <row r="23" spans="1:12" ht="15" customHeight="1">
      <c r="A23" s="4"/>
      <c r="B23" s="212"/>
      <c r="C23" s="10"/>
      <c r="D23" s="15"/>
      <c r="E23" s="69">
        <f t="shared" si="0"/>
        <v>0</v>
      </c>
      <c r="F23" s="64"/>
      <c r="G23" s="15">
        <f t="shared" si="1"/>
        <v>0</v>
      </c>
      <c r="H23" s="87"/>
      <c r="I23" s="188">
        <f>ROUND(ABS(H22-H25),2)</f>
        <v>0</v>
      </c>
      <c r="J23" s="85"/>
      <c r="K23" s="190"/>
    </row>
    <row r="24" spans="1:12" ht="15" customHeight="1">
      <c r="A24" s="4"/>
      <c r="B24" s="212">
        <v>880</v>
      </c>
      <c r="C24" s="16"/>
      <c r="D24" s="9"/>
      <c r="E24" s="66">
        <f t="shared" si="0"/>
        <v>0</v>
      </c>
      <c r="F24" s="61"/>
      <c r="G24" s="9">
        <f t="shared" si="1"/>
        <v>0</v>
      </c>
      <c r="H24" s="144" t="s">
        <v>57</v>
      </c>
      <c r="I24" s="210"/>
      <c r="J24" s="83" t="s">
        <v>67</v>
      </c>
      <c r="K24" s="188">
        <f>H25-H28</f>
        <v>0</v>
      </c>
    </row>
    <row r="25" spans="1:12" ht="15" customHeight="1">
      <c r="A25" s="4"/>
      <c r="B25" s="212"/>
      <c r="C25" s="11"/>
      <c r="D25" s="12"/>
      <c r="E25" s="67">
        <f t="shared" si="0"/>
        <v>0</v>
      </c>
      <c r="F25" s="62"/>
      <c r="G25" s="12">
        <f t="shared" si="1"/>
        <v>0</v>
      </c>
      <c r="H25" s="86">
        <f>ROUND(AVERAGE(G24:G26),2)</f>
        <v>0</v>
      </c>
      <c r="I25" s="10"/>
      <c r="J25" s="84">
        <f>INT((H25+H28)/2*100+0.5)/100</f>
        <v>0</v>
      </c>
      <c r="K25" s="189"/>
    </row>
    <row r="26" spans="1:12" ht="15" customHeight="1" thickBot="1">
      <c r="A26" s="6"/>
      <c r="B26" s="217"/>
      <c r="C26" s="18"/>
      <c r="D26" s="15"/>
      <c r="E26" s="69">
        <f t="shared" si="0"/>
        <v>0</v>
      </c>
      <c r="F26" s="64"/>
      <c r="G26" s="15">
        <f t="shared" si="1"/>
        <v>0</v>
      </c>
      <c r="H26" s="86"/>
      <c r="I26" s="188">
        <f>ROUND(ABS(H25-H28),2)</f>
        <v>0</v>
      </c>
      <c r="J26" s="85"/>
      <c r="K26" s="190"/>
    </row>
    <row r="27" spans="1:12" ht="15" customHeight="1" thickTop="1">
      <c r="A27" s="7"/>
      <c r="B27" s="211">
        <v>880</v>
      </c>
      <c r="C27" s="19"/>
      <c r="D27" s="20"/>
      <c r="E27" s="70">
        <f>C27+D27</f>
        <v>0</v>
      </c>
      <c r="F27" s="65"/>
      <c r="G27" s="20">
        <f t="shared" si="1"/>
        <v>0</v>
      </c>
      <c r="H27" s="145" t="s">
        <v>58</v>
      </c>
      <c r="I27" s="210"/>
      <c r="J27" s="8"/>
      <c r="K27" s="10"/>
    </row>
    <row r="28" spans="1:12" ht="15" customHeight="1">
      <c r="A28" s="4"/>
      <c r="B28" s="212"/>
      <c r="C28" s="11"/>
      <c r="D28" s="12"/>
      <c r="E28" s="67">
        <f t="shared" ref="E28:E41" si="2">C28+D28</f>
        <v>0</v>
      </c>
      <c r="F28" s="62"/>
      <c r="G28" s="12">
        <f t="shared" si="1"/>
        <v>0</v>
      </c>
      <c r="H28" s="86">
        <f>ROUND(AVERAGE(G27:G29),2)</f>
        <v>0</v>
      </c>
      <c r="I28" s="10"/>
      <c r="J28" s="10"/>
      <c r="K28" s="10"/>
      <c r="L28" s="73"/>
    </row>
    <row r="29" spans="1:12" ht="15" customHeight="1">
      <c r="A29" s="4"/>
      <c r="B29" s="212"/>
      <c r="C29" s="13"/>
      <c r="D29" s="14"/>
      <c r="E29" s="68">
        <f t="shared" si="2"/>
        <v>0</v>
      </c>
      <c r="F29" s="63"/>
      <c r="G29" s="14">
        <f t="shared" si="1"/>
        <v>0</v>
      </c>
      <c r="H29" s="87"/>
      <c r="I29" s="188">
        <f>ROUND(ABS(H28-H31),2)</f>
        <v>0</v>
      </c>
      <c r="J29" s="10"/>
      <c r="K29" s="23"/>
    </row>
    <row r="30" spans="1:12" ht="15" customHeight="1">
      <c r="A30" s="4"/>
      <c r="B30" s="212">
        <v>920</v>
      </c>
      <c r="C30" s="16"/>
      <c r="D30" s="9"/>
      <c r="E30" s="66">
        <f t="shared" si="2"/>
        <v>0</v>
      </c>
      <c r="F30" s="61"/>
      <c r="G30" s="9">
        <f t="shared" si="1"/>
        <v>0</v>
      </c>
      <c r="H30" s="144" t="s">
        <v>59</v>
      </c>
      <c r="I30" s="210"/>
      <c r="J30" s="10"/>
      <c r="K30" s="10"/>
    </row>
    <row r="31" spans="1:12" ht="15" customHeight="1">
      <c r="A31" s="4"/>
      <c r="B31" s="212"/>
      <c r="C31" s="11"/>
      <c r="D31" s="12"/>
      <c r="E31" s="67">
        <f t="shared" si="2"/>
        <v>0</v>
      </c>
      <c r="F31" s="62"/>
      <c r="G31" s="12">
        <f t="shared" si="1"/>
        <v>0</v>
      </c>
      <c r="H31" s="86">
        <f>ROUND(AVERAGE(G30:G32),2)</f>
        <v>0</v>
      </c>
      <c r="I31" s="10"/>
      <c r="J31" s="10"/>
      <c r="K31" s="10"/>
    </row>
    <row r="32" spans="1:12" ht="15" customHeight="1">
      <c r="A32" s="4"/>
      <c r="B32" s="212"/>
      <c r="C32" s="17"/>
      <c r="D32" s="14"/>
      <c r="E32" s="68">
        <f t="shared" si="2"/>
        <v>0</v>
      </c>
      <c r="F32" s="63"/>
      <c r="G32" s="14">
        <f t="shared" si="1"/>
        <v>0</v>
      </c>
      <c r="H32" s="87"/>
      <c r="I32" s="188">
        <f>ROUND(ABS(H31-H34),2)</f>
        <v>0</v>
      </c>
      <c r="J32" s="10"/>
      <c r="K32" s="10"/>
    </row>
    <row r="33" spans="1:12" ht="15" customHeight="1">
      <c r="A33" s="215"/>
      <c r="B33" s="212">
        <v>960</v>
      </c>
      <c r="C33" s="116"/>
      <c r="D33" s="118"/>
      <c r="E33" s="69">
        <f t="shared" si="2"/>
        <v>0</v>
      </c>
      <c r="F33" s="123"/>
      <c r="G33" s="15">
        <f t="shared" si="1"/>
        <v>0</v>
      </c>
      <c r="H33" s="144" t="s">
        <v>60</v>
      </c>
      <c r="I33" s="210"/>
      <c r="J33" s="10"/>
      <c r="K33" s="10"/>
    </row>
    <row r="34" spans="1:12" ht="15" customHeight="1">
      <c r="A34" s="216"/>
      <c r="B34" s="212"/>
      <c r="C34" s="136"/>
      <c r="D34" s="137"/>
      <c r="E34" s="67">
        <f t="shared" si="2"/>
        <v>0</v>
      </c>
      <c r="F34" s="138"/>
      <c r="G34" s="12">
        <f t="shared" si="1"/>
        <v>0</v>
      </c>
      <c r="H34" s="86">
        <f>ROUND(AVERAGE(G33:G35),2)</f>
        <v>0</v>
      </c>
      <c r="I34" s="10"/>
      <c r="J34" s="10"/>
      <c r="K34" s="10"/>
    </row>
    <row r="35" spans="1:12" ht="15" customHeight="1">
      <c r="A35" s="216"/>
      <c r="B35" s="212"/>
      <c r="C35" s="116"/>
      <c r="D35" s="118"/>
      <c r="E35" s="69">
        <f t="shared" si="2"/>
        <v>0</v>
      </c>
      <c r="F35" s="123"/>
      <c r="G35" s="15">
        <f t="shared" si="1"/>
        <v>0</v>
      </c>
      <c r="H35" s="87"/>
      <c r="I35" s="188">
        <f>ROUND(ABS(H34-H37),2)</f>
        <v>0</v>
      </c>
      <c r="J35" s="10"/>
      <c r="K35" s="72"/>
    </row>
    <row r="36" spans="1:12" ht="15" customHeight="1">
      <c r="A36" s="216"/>
      <c r="B36" s="212">
        <v>1000</v>
      </c>
      <c r="C36" s="119"/>
      <c r="D36" s="117"/>
      <c r="E36" s="66">
        <f t="shared" si="2"/>
        <v>0</v>
      </c>
      <c r="F36" s="122"/>
      <c r="G36" s="9">
        <f t="shared" si="1"/>
        <v>0</v>
      </c>
      <c r="H36" s="144" t="s">
        <v>61</v>
      </c>
      <c r="I36" s="210"/>
      <c r="J36" s="10"/>
      <c r="K36" s="72"/>
    </row>
    <row r="37" spans="1:12" ht="15" customHeight="1">
      <c r="A37" s="4"/>
      <c r="B37" s="212"/>
      <c r="C37" s="136"/>
      <c r="D37" s="137"/>
      <c r="E37" s="67">
        <f t="shared" si="2"/>
        <v>0</v>
      </c>
      <c r="F37" s="138"/>
      <c r="G37" s="12">
        <f t="shared" si="1"/>
        <v>0</v>
      </c>
      <c r="H37" s="86">
        <f>ROUND(AVERAGE(G36:G38),2)</f>
        <v>0</v>
      </c>
      <c r="I37" s="10"/>
      <c r="J37" s="10"/>
      <c r="K37" s="72"/>
    </row>
    <row r="38" spans="1:12" ht="15" customHeight="1">
      <c r="A38" s="4"/>
      <c r="B38" s="212"/>
      <c r="C38" s="120"/>
      <c r="D38" s="121"/>
      <c r="E38" s="68">
        <f t="shared" si="2"/>
        <v>0</v>
      </c>
      <c r="F38" s="124"/>
      <c r="G38" s="14">
        <f t="shared" si="1"/>
        <v>0</v>
      </c>
      <c r="H38" s="87"/>
      <c r="I38" s="188">
        <f>ROUND(ABS(H37-H40),2)</f>
        <v>0</v>
      </c>
      <c r="J38" s="10"/>
      <c r="K38" s="10"/>
    </row>
    <row r="39" spans="1:12" ht="15" customHeight="1">
      <c r="A39" s="4"/>
      <c r="B39" s="218">
        <v>1040</v>
      </c>
      <c r="C39" s="10"/>
      <c r="D39" s="15"/>
      <c r="E39" s="69">
        <f t="shared" si="2"/>
        <v>0</v>
      </c>
      <c r="F39" s="64"/>
      <c r="G39" s="15">
        <f t="shared" si="1"/>
        <v>0</v>
      </c>
      <c r="H39" s="144" t="s">
        <v>62</v>
      </c>
      <c r="I39" s="210"/>
      <c r="J39" s="10"/>
      <c r="K39" s="10"/>
    </row>
    <row r="40" spans="1:12" ht="15" customHeight="1">
      <c r="A40" s="4"/>
      <c r="B40" s="218"/>
      <c r="C40" s="11"/>
      <c r="D40" s="12"/>
      <c r="E40" s="67">
        <f t="shared" si="2"/>
        <v>0</v>
      </c>
      <c r="F40" s="62"/>
      <c r="G40" s="12">
        <f t="shared" si="1"/>
        <v>0</v>
      </c>
      <c r="H40" s="86">
        <f>ROUND(AVERAGE(G39:G41),2)</f>
        <v>0</v>
      </c>
      <c r="I40" s="10"/>
      <c r="J40" s="10"/>
      <c r="K40" s="10"/>
    </row>
    <row r="41" spans="1:12" ht="15" customHeight="1">
      <c r="A41" s="5"/>
      <c r="B41" s="219"/>
      <c r="C41" s="17"/>
      <c r="D41" s="14"/>
      <c r="E41" s="68">
        <f t="shared" si="2"/>
        <v>0</v>
      </c>
      <c r="F41" s="63"/>
      <c r="G41" s="14">
        <f t="shared" si="1"/>
        <v>0</v>
      </c>
      <c r="H41" s="87"/>
      <c r="I41" s="10"/>
      <c r="J41" s="10"/>
      <c r="K41" s="10"/>
    </row>
    <row r="42" spans="1:12" ht="6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2" ht="15" customHeight="1" thickBot="1">
      <c r="A43" s="2"/>
      <c r="B43" s="23"/>
      <c r="C43" s="21"/>
      <c r="D43" s="2"/>
      <c r="E43" s="2"/>
      <c r="F43" s="2"/>
      <c r="G43" s="2"/>
      <c r="H43" s="2"/>
      <c r="I43" s="2"/>
      <c r="J43" s="2"/>
      <c r="K43" s="2"/>
    </row>
    <row r="44" spans="1:12" ht="15" customHeight="1">
      <c r="A44" s="2"/>
      <c r="B44" s="220" t="s">
        <v>41</v>
      </c>
      <c r="C44" s="221"/>
      <c r="D44" s="106">
        <v>880</v>
      </c>
      <c r="E44" s="106">
        <v>920</v>
      </c>
      <c r="F44" s="106">
        <v>960</v>
      </c>
      <c r="G44" s="106">
        <v>1000</v>
      </c>
      <c r="H44" s="94">
        <v>1040</v>
      </c>
      <c r="I44" s="98"/>
      <c r="J44" s="99"/>
      <c r="K44" s="2"/>
    </row>
    <row r="45" spans="1:12" ht="28.5" customHeight="1" thickBot="1">
      <c r="A45" s="2"/>
      <c r="B45" s="222"/>
      <c r="C45" s="223"/>
      <c r="D45" s="107">
        <f>-(J25)</f>
        <v>0</v>
      </c>
      <c r="E45" s="107">
        <f>-(J22)</f>
        <v>0</v>
      </c>
      <c r="F45" s="125">
        <f>-(J19)</f>
        <v>0</v>
      </c>
      <c r="G45" s="125">
        <f>-(J16)</f>
        <v>0</v>
      </c>
      <c r="H45" s="108">
        <f>-(J13)</f>
        <v>0</v>
      </c>
      <c r="I45" s="100"/>
      <c r="J45" s="101"/>
      <c r="K45" s="2"/>
    </row>
    <row r="46" spans="1:12" ht="25.5" customHeight="1">
      <c r="A46" s="2"/>
      <c r="B46" s="213"/>
      <c r="C46" s="214"/>
      <c r="D46" s="96"/>
      <c r="E46" s="96"/>
      <c r="F46" s="96"/>
      <c r="G46" s="96"/>
      <c r="H46" s="95"/>
      <c r="I46" s="100"/>
      <c r="J46" s="101"/>
      <c r="K46" s="2"/>
    </row>
    <row r="47" spans="1:12" ht="31.5" customHeight="1">
      <c r="A47" s="2"/>
      <c r="B47" s="213"/>
      <c r="C47" s="214"/>
      <c r="D47" s="96"/>
      <c r="E47" s="96"/>
      <c r="F47" s="96"/>
      <c r="G47" s="96"/>
      <c r="H47" s="95"/>
      <c r="I47" s="100"/>
      <c r="J47" s="101"/>
      <c r="K47" s="2"/>
      <c r="L47" s="23"/>
    </row>
    <row r="48" spans="1:12" ht="23.25" customHeight="1">
      <c r="A48" s="2"/>
      <c r="B48" s="235"/>
      <c r="C48" s="236"/>
      <c r="D48" s="96"/>
      <c r="E48" s="96"/>
      <c r="F48" s="96"/>
      <c r="G48" s="96"/>
      <c r="H48" s="95"/>
      <c r="I48" s="100"/>
      <c r="J48" s="101"/>
      <c r="K48" s="2"/>
    </row>
    <row r="49" spans="1:14" ht="24.75" customHeight="1">
      <c r="A49" s="2"/>
      <c r="B49" s="235"/>
      <c r="C49" s="236"/>
      <c r="D49" s="96"/>
      <c r="E49" s="96"/>
      <c r="F49" s="96"/>
      <c r="G49" s="96"/>
      <c r="H49" s="95"/>
      <c r="I49" s="100"/>
      <c r="J49" s="101"/>
      <c r="K49" s="2"/>
    </row>
    <row r="50" spans="1:14" ht="22.5" customHeight="1">
      <c r="A50" s="2"/>
      <c r="B50" s="235"/>
      <c r="C50" s="236"/>
      <c r="D50" s="237"/>
      <c r="E50" s="237"/>
      <c r="F50" s="237"/>
      <c r="G50" s="237"/>
      <c r="H50" s="95"/>
      <c r="I50" s="102"/>
      <c r="J50" s="100"/>
      <c r="K50" s="2"/>
    </row>
    <row r="51" spans="1:14" ht="15" customHeight="1">
      <c r="A51" s="2"/>
      <c r="B51" s="238"/>
      <c r="C51" s="239"/>
      <c r="D51" s="96"/>
      <c r="E51" s="96"/>
      <c r="F51" s="96"/>
      <c r="G51" s="96"/>
      <c r="H51" s="95"/>
      <c r="I51" s="103"/>
      <c r="J51" s="97"/>
      <c r="K51" s="2"/>
      <c r="L51" s="71"/>
      <c r="M51" s="71"/>
      <c r="N51" s="71"/>
    </row>
    <row r="52" spans="1:14" ht="19.5" customHeight="1">
      <c r="A52" s="2"/>
      <c r="B52" s="240"/>
      <c r="C52" s="239"/>
      <c r="D52" s="237"/>
      <c r="E52" s="237"/>
      <c r="F52" s="237"/>
      <c r="G52" s="237"/>
      <c r="H52" s="95"/>
      <c r="I52" s="104"/>
      <c r="J52" s="102"/>
      <c r="K52" s="2"/>
    </row>
    <row r="53" spans="1:14" ht="15" customHeight="1">
      <c r="A53" s="2"/>
      <c r="B53" s="229"/>
      <c r="C53" s="230"/>
      <c r="D53" s="231"/>
      <c r="E53" s="232"/>
      <c r="F53" s="232"/>
      <c r="G53" s="232"/>
      <c r="H53" s="95"/>
      <c r="I53" s="100"/>
      <c r="J53" s="105"/>
      <c r="K53" s="2"/>
    </row>
    <row r="54" spans="1:14" ht="23.25" customHeight="1">
      <c r="A54" s="2"/>
      <c r="B54" s="229"/>
      <c r="C54" s="230"/>
      <c r="D54" s="233"/>
      <c r="E54" s="234"/>
      <c r="F54" s="234"/>
      <c r="G54" s="234"/>
      <c r="H54" s="95"/>
      <c r="I54" s="2"/>
      <c r="J54" s="2"/>
      <c r="K54" s="2"/>
    </row>
    <row r="55" spans="1:14" ht="9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4" ht="15" customHeight="1">
      <c r="A56" s="2"/>
      <c r="B56" s="2"/>
      <c r="C56" s="2"/>
      <c r="D56" s="23"/>
      <c r="E56" s="2"/>
      <c r="F56" s="2"/>
      <c r="G56" s="2"/>
      <c r="H56" s="2"/>
      <c r="I56" s="2"/>
      <c r="J56" s="2"/>
      <c r="K56" s="2"/>
    </row>
    <row r="57" spans="1:14" ht="15" customHeight="1">
      <c r="F57" s="23"/>
    </row>
    <row r="58" spans="1:14" ht="15" customHeight="1">
      <c r="J58" s="23"/>
    </row>
    <row r="59" spans="1:14" ht="15" customHeight="1">
      <c r="E59" s="23"/>
    </row>
    <row r="60" spans="1:14" ht="15" customHeight="1"/>
    <row r="61" spans="1:14" ht="15" customHeight="1"/>
    <row r="62" spans="1:14" ht="15" customHeight="1"/>
    <row r="63" spans="1:14" ht="15" customHeight="1"/>
    <row r="64" spans="1:1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</sheetData>
  <mergeCells count="61">
    <mergeCell ref="H4:K4"/>
    <mergeCell ref="B53:C54"/>
    <mergeCell ref="D53:G53"/>
    <mergeCell ref="D54:G54"/>
    <mergeCell ref="B47:C47"/>
    <mergeCell ref="B48:C48"/>
    <mergeCell ref="B49:C49"/>
    <mergeCell ref="B50:C50"/>
    <mergeCell ref="D50:E50"/>
    <mergeCell ref="F50:G50"/>
    <mergeCell ref="B51:C51"/>
    <mergeCell ref="B52:C52"/>
    <mergeCell ref="I35:I36"/>
    <mergeCell ref="I38:I39"/>
    <mergeCell ref="D52:E52"/>
    <mergeCell ref="F52:G52"/>
    <mergeCell ref="B4:F4"/>
    <mergeCell ref="B7:E7"/>
    <mergeCell ref="B36:B38"/>
    <mergeCell ref="B39:B41"/>
    <mergeCell ref="C9:C10"/>
    <mergeCell ref="D9:D10"/>
    <mergeCell ref="B24:B26"/>
    <mergeCell ref="K12:K14"/>
    <mergeCell ref="I14:I15"/>
    <mergeCell ref="B46:C46"/>
    <mergeCell ref="I17:I18"/>
    <mergeCell ref="A18:A21"/>
    <mergeCell ref="B18:B20"/>
    <mergeCell ref="B12:B14"/>
    <mergeCell ref="B15:B17"/>
    <mergeCell ref="A33:A36"/>
    <mergeCell ref="B33:B35"/>
    <mergeCell ref="B44:C45"/>
    <mergeCell ref="K18:K20"/>
    <mergeCell ref="I20:I21"/>
    <mergeCell ref="B21:B23"/>
    <mergeCell ref="K21:K23"/>
    <mergeCell ref="I23:I24"/>
    <mergeCell ref="K24:K26"/>
    <mergeCell ref="I26:I27"/>
    <mergeCell ref="B27:B29"/>
    <mergeCell ref="I29:I30"/>
    <mergeCell ref="B30:B32"/>
    <mergeCell ref="I32:I33"/>
    <mergeCell ref="K15:K17"/>
    <mergeCell ref="B1:K1"/>
    <mergeCell ref="I7:K7"/>
    <mergeCell ref="B8:B10"/>
    <mergeCell ref="F8:F10"/>
    <mergeCell ref="G8:G10"/>
    <mergeCell ref="B3:D3"/>
    <mergeCell ref="B5:D5"/>
    <mergeCell ref="B6:D6"/>
    <mergeCell ref="H5:K5"/>
    <mergeCell ref="H8:H10"/>
    <mergeCell ref="I8:I10"/>
    <mergeCell ref="E9:E10"/>
    <mergeCell ref="C8:E8"/>
    <mergeCell ref="J8:J10"/>
    <mergeCell ref="K8:K10"/>
  </mergeCells>
  <phoneticPr fontId="1"/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Calibration_sheet(Example)</vt:lpstr>
      <vt:lpstr>Mercury barometer at atmosphere</vt:lpstr>
      <vt:lpstr>Digital barometer in lavoratory</vt:lpstr>
      <vt:lpstr>'Digital barometer in lavoratory'!Print_Area</vt:lpstr>
    </vt:vector>
  </TitlesOfParts>
  <Company>気象庁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気象庁</dc:creator>
  <cp:lastModifiedBy>気象庁</cp:lastModifiedBy>
  <cp:lastPrinted>2017-01-26T09:13:19Z</cp:lastPrinted>
  <dcterms:created xsi:type="dcterms:W3CDTF">2012-10-04T23:36:42Z</dcterms:created>
  <dcterms:modified xsi:type="dcterms:W3CDTF">2017-04-06T07:45:33Z</dcterms:modified>
</cp:coreProperties>
</file>